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2018 CPBI\SR_CPBI_12-16-2020_Micah\"/>
    </mc:Choice>
  </mc:AlternateContent>
  <bookViews>
    <workbookView xWindow="0" yWindow="0" windowWidth="23040" windowHeight="9384"/>
  </bookViews>
  <sheets>
    <sheet name="TABLE A" sheetId="1" r:id="rId1"/>
  </sheets>
  <definedNames>
    <definedName name="_xlnm._FilterDatabase" localSheetId="0" hidden="1">'TABLE A'!$A$1:$AK$9</definedName>
    <definedName name="_xlnm.Print_Titles" localSheetId="0">'TABLE A'!$A:$A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 l="1"/>
  <c r="Z12" i="1"/>
  <c r="Z15" i="1"/>
  <c r="Z16" i="1"/>
  <c r="Z17" i="1"/>
  <c r="Z18" i="1"/>
  <c r="Z19" i="1"/>
  <c r="Z22" i="1"/>
  <c r="Z23" i="1"/>
  <c r="Z24" i="1"/>
  <c r="Z25" i="1"/>
  <c r="Z26" i="1"/>
  <c r="Z27" i="1"/>
  <c r="Z28" i="1"/>
  <c r="Z29" i="1"/>
  <c r="Z30" i="1"/>
  <c r="Z31" i="1"/>
  <c r="Z32" i="1"/>
  <c r="Z33" i="1"/>
  <c r="L33" i="1"/>
  <c r="L32" i="1"/>
  <c r="L31" i="1"/>
  <c r="L30" i="1"/>
  <c r="L29" i="1"/>
  <c r="L28" i="1"/>
  <c r="L27" i="1"/>
  <c r="L26" i="1"/>
  <c r="L25" i="1"/>
  <c r="L24" i="1"/>
  <c r="L23" i="1"/>
  <c r="L22" i="1"/>
  <c r="L19" i="1"/>
  <c r="L18" i="1"/>
  <c r="L17" i="1"/>
  <c r="L16" i="1"/>
  <c r="L15" i="1"/>
  <c r="L12" i="1"/>
  <c r="M12" i="1"/>
  <c r="M15" i="1"/>
  <c r="M16" i="1"/>
  <c r="M17" i="1"/>
  <c r="M18" i="1"/>
  <c r="M19" i="1"/>
  <c r="M22" i="1"/>
  <c r="M23" i="1"/>
  <c r="M24" i="1"/>
  <c r="M25" i="1"/>
  <c r="M26" i="1"/>
  <c r="M27" i="1"/>
  <c r="M28" i="1"/>
  <c r="M29" i="1"/>
  <c r="M30" i="1"/>
  <c r="M31" i="1"/>
  <c r="M32" i="1"/>
  <c r="M33" i="1"/>
  <c r="AA33" i="1"/>
  <c r="W33" i="1"/>
  <c r="V33" i="1"/>
  <c r="R33" i="1"/>
  <c r="S33" i="1"/>
  <c r="O33" i="1"/>
  <c r="I33" i="1"/>
  <c r="H33" i="1"/>
  <c r="E33" i="1"/>
  <c r="D33" i="1"/>
  <c r="AA32" i="1"/>
  <c r="W32" i="1"/>
  <c r="V32" i="1"/>
  <c r="R32" i="1"/>
  <c r="S32" i="1"/>
  <c r="O32" i="1"/>
  <c r="I32" i="1"/>
  <c r="H32" i="1"/>
  <c r="E32" i="1"/>
  <c r="D32" i="1"/>
  <c r="AA31" i="1"/>
  <c r="W31" i="1"/>
  <c r="V31" i="1"/>
  <c r="R31" i="1"/>
  <c r="S31" i="1"/>
  <c r="O31" i="1"/>
  <c r="I31" i="1"/>
  <c r="H31" i="1"/>
  <c r="E31" i="1"/>
  <c r="D31" i="1"/>
  <c r="AA30" i="1"/>
  <c r="W30" i="1"/>
  <c r="V30" i="1"/>
  <c r="R30" i="1"/>
  <c r="S30" i="1"/>
  <c r="O30" i="1"/>
  <c r="I30" i="1"/>
  <c r="H30" i="1"/>
  <c r="E30" i="1"/>
  <c r="D30" i="1"/>
  <c r="AA29" i="1"/>
  <c r="W29" i="1"/>
  <c r="V29" i="1"/>
  <c r="R29" i="1"/>
  <c r="S29" i="1"/>
  <c r="O29" i="1"/>
  <c r="I29" i="1"/>
  <c r="H29" i="1"/>
  <c r="E29" i="1"/>
  <c r="D29" i="1"/>
  <c r="AA28" i="1"/>
  <c r="W28" i="1"/>
  <c r="V28" i="1"/>
  <c r="R28" i="1"/>
  <c r="S28" i="1"/>
  <c r="O28" i="1"/>
  <c r="I28" i="1"/>
  <c r="H28" i="1"/>
  <c r="E28" i="1"/>
  <c r="D28" i="1"/>
  <c r="AA27" i="1"/>
  <c r="W27" i="1"/>
  <c r="V27" i="1"/>
  <c r="R27" i="1"/>
  <c r="S27" i="1"/>
  <c r="O27" i="1"/>
  <c r="I27" i="1"/>
  <c r="H27" i="1"/>
  <c r="E27" i="1"/>
  <c r="D27" i="1"/>
  <c r="AA26" i="1"/>
  <c r="W26" i="1"/>
  <c r="V26" i="1"/>
  <c r="R26" i="1"/>
  <c r="S26" i="1"/>
  <c r="O26" i="1"/>
  <c r="I26" i="1"/>
  <c r="H26" i="1"/>
  <c r="E26" i="1"/>
  <c r="D26" i="1"/>
  <c r="AK25" i="1"/>
  <c r="AA25" i="1"/>
  <c r="W25" i="1"/>
  <c r="V25" i="1"/>
  <c r="R25" i="1"/>
  <c r="S25" i="1"/>
  <c r="O25" i="1"/>
  <c r="I25" i="1"/>
  <c r="H25" i="1"/>
  <c r="E25" i="1"/>
  <c r="D25" i="1"/>
  <c r="AA24" i="1"/>
  <c r="W24" i="1"/>
  <c r="V24" i="1"/>
  <c r="R24" i="1"/>
  <c r="S24" i="1"/>
  <c r="O24" i="1"/>
  <c r="I24" i="1"/>
  <c r="H24" i="1"/>
  <c r="E24" i="1"/>
  <c r="D24" i="1"/>
  <c r="AA23" i="1"/>
  <c r="W23" i="1"/>
  <c r="V23" i="1"/>
  <c r="R23" i="1"/>
  <c r="S23" i="1"/>
  <c r="O23" i="1"/>
  <c r="I23" i="1"/>
  <c r="H23" i="1"/>
  <c r="E23" i="1"/>
  <c r="D23" i="1"/>
  <c r="AA22" i="1"/>
  <c r="W22" i="1"/>
  <c r="V22" i="1"/>
  <c r="R22" i="1"/>
  <c r="S22" i="1"/>
  <c r="O22" i="1"/>
  <c r="I22" i="1"/>
  <c r="H22" i="1"/>
  <c r="E22" i="1"/>
  <c r="D22" i="1"/>
  <c r="AJ21" i="1"/>
  <c r="AI21" i="1"/>
  <c r="AH21" i="1"/>
  <c r="AG21" i="1"/>
  <c r="AF21" i="1"/>
  <c r="AE21" i="1"/>
  <c r="AD21" i="1"/>
  <c r="AC21" i="1"/>
  <c r="AB21" i="1"/>
  <c r="Y21" i="1"/>
  <c r="X21" i="1"/>
  <c r="U21" i="1"/>
  <c r="T21" i="1"/>
  <c r="W21" i="1" s="1"/>
  <c r="Q21" i="1"/>
  <c r="P21" i="1"/>
  <c r="N21" i="1"/>
  <c r="O21" i="1" s="1"/>
  <c r="K21" i="1"/>
  <c r="J21" i="1"/>
  <c r="M21" i="1" s="1"/>
  <c r="G21" i="1"/>
  <c r="F21" i="1"/>
  <c r="C21" i="1"/>
  <c r="B21" i="1"/>
  <c r="AA19" i="1"/>
  <c r="W19" i="1"/>
  <c r="V19" i="1"/>
  <c r="R19" i="1"/>
  <c r="S19" i="1"/>
  <c r="O19" i="1"/>
  <c r="I19" i="1"/>
  <c r="H19" i="1"/>
  <c r="E19" i="1"/>
  <c r="D19" i="1"/>
  <c r="AA18" i="1"/>
  <c r="W18" i="1"/>
  <c r="V18" i="1"/>
  <c r="R18" i="1"/>
  <c r="S18" i="1"/>
  <c r="O18" i="1"/>
  <c r="I18" i="1"/>
  <c r="H18" i="1"/>
  <c r="E18" i="1"/>
  <c r="D18" i="1"/>
  <c r="AA17" i="1"/>
  <c r="W17" i="1"/>
  <c r="V17" i="1"/>
  <c r="R17" i="1"/>
  <c r="S17" i="1"/>
  <c r="O17" i="1"/>
  <c r="I17" i="1"/>
  <c r="H17" i="1"/>
  <c r="E17" i="1"/>
  <c r="D17" i="1"/>
  <c r="AK16" i="1"/>
  <c r="AA16" i="1"/>
  <c r="W16" i="1"/>
  <c r="V16" i="1"/>
  <c r="R16" i="1"/>
  <c r="S16" i="1"/>
  <c r="O16" i="1"/>
  <c r="I16" i="1"/>
  <c r="H16" i="1"/>
  <c r="E16" i="1"/>
  <c r="D16" i="1"/>
  <c r="AA15" i="1"/>
  <c r="W15" i="1"/>
  <c r="V15" i="1"/>
  <c r="R15" i="1"/>
  <c r="S15" i="1"/>
  <c r="O15" i="1"/>
  <c r="I15" i="1"/>
  <c r="H15" i="1"/>
  <c r="E15" i="1"/>
  <c r="D15" i="1"/>
  <c r="AJ14" i="1"/>
  <c r="AI14" i="1"/>
  <c r="AH14" i="1"/>
  <c r="AG14" i="1"/>
  <c r="AF14" i="1"/>
  <c r="AE14" i="1"/>
  <c r="AD14" i="1"/>
  <c r="AC14" i="1"/>
  <c r="AB14" i="1"/>
  <c r="Y14" i="1"/>
  <c r="X14" i="1"/>
  <c r="U14" i="1"/>
  <c r="T14" i="1"/>
  <c r="Q14" i="1"/>
  <c r="P14" i="1"/>
  <c r="S14" i="1" s="1"/>
  <c r="N14" i="1"/>
  <c r="O14" i="1" s="1"/>
  <c r="K14" i="1"/>
  <c r="J14" i="1"/>
  <c r="M14" i="1" s="1"/>
  <c r="G14" i="1"/>
  <c r="F14" i="1"/>
  <c r="I14" i="1" s="1"/>
  <c r="C14" i="1"/>
  <c r="B14" i="1"/>
  <c r="E14" i="1" s="1"/>
  <c r="W12" i="1"/>
  <c r="V12" i="1"/>
  <c r="R12" i="1"/>
  <c r="S12" i="1"/>
  <c r="O12" i="1"/>
  <c r="I12" i="1"/>
  <c r="H12" i="1"/>
  <c r="E12" i="1"/>
  <c r="D12" i="1"/>
  <c r="AJ11" i="1"/>
  <c r="AI11" i="1"/>
  <c r="AH11" i="1"/>
  <c r="AG11" i="1"/>
  <c r="AF11" i="1"/>
  <c r="AE11" i="1"/>
  <c r="AD11" i="1"/>
  <c r="AC11" i="1"/>
  <c r="AB11" i="1"/>
  <c r="Y11" i="1"/>
  <c r="X11" i="1"/>
  <c r="U11" i="1"/>
  <c r="T11" i="1"/>
  <c r="W11" i="1" s="1"/>
  <c r="Q11" i="1"/>
  <c r="P11" i="1"/>
  <c r="N11" i="1"/>
  <c r="O11" i="1" s="1"/>
  <c r="K11" i="1"/>
  <c r="J11" i="1"/>
  <c r="M11" i="1" s="1"/>
  <c r="G11" i="1"/>
  <c r="F11" i="1"/>
  <c r="C11" i="1"/>
  <c r="B11" i="1"/>
  <c r="Z14" i="1" l="1"/>
  <c r="Z21" i="1"/>
  <c r="Z11" i="1"/>
  <c r="L11" i="1"/>
  <c r="L21" i="1"/>
  <c r="L14" i="1"/>
  <c r="D11" i="1"/>
  <c r="U9" i="1"/>
  <c r="V9" i="1" s="1"/>
  <c r="AA21" i="1"/>
  <c r="AK21" i="1"/>
  <c r="S21" i="1"/>
  <c r="H21" i="1"/>
  <c r="R11" i="1"/>
  <c r="R14" i="1"/>
  <c r="V14" i="1"/>
  <c r="I21" i="1"/>
  <c r="V21" i="1"/>
  <c r="AJ9" i="1"/>
  <c r="AK9" i="1" s="1"/>
  <c r="E11" i="1"/>
  <c r="K9" i="1"/>
  <c r="L9" i="1" s="1"/>
  <c r="AA14" i="1"/>
  <c r="G9" i="1"/>
  <c r="H9" i="1" s="1"/>
  <c r="AK14" i="1"/>
  <c r="R21" i="1"/>
  <c r="O9" i="1"/>
  <c r="Q9" i="1"/>
  <c r="R9" i="1" s="1"/>
  <c r="D14" i="1"/>
  <c r="V11" i="1"/>
  <c r="D21" i="1"/>
  <c r="C9" i="1"/>
  <c r="D9" i="1" s="1"/>
  <c r="Y9" i="1"/>
  <c r="S11" i="1"/>
  <c r="H14" i="1"/>
  <c r="W14" i="1"/>
  <c r="W9" i="1" s="1"/>
  <c r="E21" i="1"/>
  <c r="H11" i="1"/>
  <c r="AA11" i="1"/>
  <c r="I11" i="1"/>
  <c r="M9" i="1" l="1"/>
  <c r="E9" i="1"/>
  <c r="S9" i="1"/>
  <c r="I9" i="1"/>
  <c r="AA9" i="1"/>
  <c r="Z9" i="1"/>
</calcChain>
</file>

<file path=xl/sharedStrings.xml><?xml version="1.0" encoding="utf-8"?>
<sst xmlns="http://schemas.openxmlformats.org/spreadsheetml/2006/main" count="92" uniqueCount="56">
  <si>
    <t>(Values are in thousand pesos, except number of establishments and employment. Details may not add-up to total due to rounding and/or statistical disclosure control.)</t>
  </si>
  <si>
    <t>Industry Description</t>
  </si>
  <si>
    <t>Number of Establishments</t>
  </si>
  <si>
    <t>Employment</t>
  </si>
  <si>
    <t>Expense</t>
  </si>
  <si>
    <t>Value of Output</t>
  </si>
  <si>
    <t>Intermediate Expense</t>
  </si>
  <si>
    <t>Value Added</t>
  </si>
  <si>
    <t>Gross Additions to Tangible Fixed Assets</t>
  </si>
  <si>
    <t>Change in Inventories</t>
  </si>
  <si>
    <t>Subsidies</t>
  </si>
  <si>
    <t>Total 
2018</t>
  </si>
  <si>
    <t>Total
2012</t>
  </si>
  <si>
    <t>Compensation
2018</t>
  </si>
  <si>
    <t>Compensation
2012</t>
  </si>
  <si>
    <t>Other Expense</t>
  </si>
  <si>
    <t>X - Northern Mindanao</t>
  </si>
  <si>
    <t>Agriculture</t>
  </si>
  <si>
    <t>Agriculture, Forestry and Fishing</t>
  </si>
  <si>
    <t>Industry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</si>
  <si>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</si>
  <si>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</si>
  <si>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</si>
  <si>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</si>
  <si>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</si>
  <si>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Services</t>
  </si>
  <si>
    <t>Wholesale and Retail Trade; Repair of Motor Vehicles and Motorcycles</t>
  </si>
  <si>
    <t>n/a</t>
  </si>
  <si>
    <t>Transportation and Storage</t>
  </si>
  <si>
    <t>Accomodation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</si>
  <si>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</si>
  <si>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</si>
  <si>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</si>
  <si>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</si>
  <si>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</si>
  <si>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</si>
  <si>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</si>
  <si>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</si>
  <si>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</si>
  <si>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Change (%)</t>
  </si>
  <si>
    <t>Share to total in 2018 (%)</t>
  </si>
  <si>
    <t>Revenue</t>
  </si>
  <si>
    <t>Total          as of 15 Nov. 2018</t>
  </si>
  <si>
    <t>Total         as of 15 Nov. 2012</t>
  </si>
  <si>
    <t>Paid Employees     as of 15 Nov. 2018</t>
  </si>
  <si>
    <t>Paid Employees    as of 15 Nov. 2012</t>
  </si>
  <si>
    <t>Total      2018</t>
  </si>
  <si>
    <t>Total     2012</t>
  </si>
  <si>
    <t>Total          2018</t>
  </si>
  <si>
    <t>Total          2012</t>
  </si>
  <si>
    <t>Sales from E-Commerce</t>
  </si>
  <si>
    <t>Total        2012</t>
  </si>
  <si>
    <t>Total         2018</t>
  </si>
  <si>
    <t>Workers
 on Sub-Contract Agreement or Under Manpower Agencies                                 as of 15
 Nov. 2018</t>
  </si>
  <si>
    <t xml:space="preserve">  (Values are in thousand pesos, except number of establishments and employment. Details may not add-up to total due to rounding and/or statistical disclosure control.)</t>
  </si>
  <si>
    <t>TABLE A. Summary Statistics for Establishments by Industry Group, Northern Mindanao: 2018 CPBI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</si>
</sst>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/>
    <xf numFmtId="166" fontId="3" fillId="0" borderId="10" xfId="0" applyNumberFormat="1" applyFont="1" applyFill="1" applyBorder="1" applyAlignment="1">
      <alignment horizontal="right"/>
    </xf>
    <xf numFmtId="166" fontId="3" fillId="0" borderId="11" xfId="0" applyNumberFormat="1" applyFont="1" applyFill="1" applyBorder="1" applyAlignment="1">
      <alignment horizontal="right"/>
    </xf>
    <xf numFmtId="166" fontId="2" fillId="0" borderId="9" xfId="1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horizontal="right" wrapText="1"/>
    </xf>
    <xf numFmtId="165" fontId="3" fillId="0" borderId="0" xfId="1" applyNumberFormat="1" applyFont="1" applyFill="1"/>
    <xf numFmtId="166" fontId="3" fillId="0" borderId="16" xfId="0" applyNumberFormat="1" applyFont="1" applyFill="1" applyBorder="1" applyAlignment="1">
      <alignment horizontal="right"/>
    </xf>
    <xf numFmtId="166" fontId="3" fillId="0" borderId="18" xfId="0" applyNumberFormat="1" applyFont="1" applyFill="1" applyBorder="1" applyAlignment="1">
      <alignment horizontal="right"/>
    </xf>
    <xf numFmtId="166" fontId="3" fillId="0" borderId="19" xfId="0" applyNumberFormat="1" applyFont="1" applyFill="1" applyBorder="1" applyAlignment="1">
      <alignment horizontal="right"/>
    </xf>
    <xf numFmtId="166" fontId="3" fillId="0" borderId="20" xfId="0" applyNumberFormat="1" applyFont="1" applyFill="1" applyBorder="1" applyAlignment="1">
      <alignment horizontal="right"/>
    </xf>
    <xf numFmtId="166" fontId="3" fillId="0" borderId="22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66" fontId="2" fillId="0" borderId="13" xfId="0" applyNumberFormat="1" applyFont="1" applyFill="1" applyBorder="1" applyAlignment="1">
      <alignment horizontal="right"/>
    </xf>
    <xf numFmtId="166" fontId="2" fillId="0" borderId="24" xfId="1" applyNumberFormat="1" applyFont="1" applyFill="1" applyBorder="1" applyAlignment="1">
      <alignment horizontal="right" wrapText="1"/>
    </xf>
    <xf numFmtId="166" fontId="3" fillId="0" borderId="16" xfId="0" applyNumberFormat="1" applyFont="1" applyFill="1" applyBorder="1" applyAlignment="1">
      <alignment horizontal="right" wrapText="1"/>
    </xf>
    <xf numFmtId="166" fontId="3" fillId="0" borderId="27" xfId="0" applyNumberFormat="1" applyFont="1" applyFill="1" applyBorder="1" applyAlignment="1">
      <alignment horizontal="right"/>
    </xf>
    <xf numFmtId="166" fontId="2" fillId="0" borderId="23" xfId="1" applyNumberFormat="1" applyFont="1" applyFill="1" applyBorder="1" applyAlignment="1">
      <alignment horizontal="right" wrapText="1"/>
    </xf>
    <xf numFmtId="166" fontId="3" fillId="0" borderId="15" xfId="0" applyNumberFormat="1" applyFont="1" applyFill="1" applyBorder="1" applyAlignment="1">
      <alignment horizontal="right" wrapText="1"/>
    </xf>
    <xf numFmtId="166" fontId="3" fillId="0" borderId="30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166" fontId="3" fillId="0" borderId="17" xfId="1" applyNumberFormat="1" applyFont="1" applyFill="1" applyBorder="1" applyAlignment="1">
      <alignment horizontal="right" wrapText="1"/>
    </xf>
    <xf numFmtId="166" fontId="3" fillId="0" borderId="32" xfId="1" applyNumberFormat="1" applyFont="1" applyFill="1" applyBorder="1" applyAlignment="1">
      <alignment horizontal="right" wrapText="1"/>
    </xf>
    <xf numFmtId="166" fontId="3" fillId="0" borderId="31" xfId="1" applyNumberFormat="1" applyFont="1" applyFill="1" applyBorder="1" applyAlignment="1">
      <alignment horizontal="right" wrapText="1"/>
    </xf>
    <xf numFmtId="0" fontId="3" fillId="0" borderId="33" xfId="0" applyFont="1" applyFill="1" applyBorder="1" applyAlignment="1">
      <alignment wrapText="1"/>
    </xf>
    <xf numFmtId="166" fontId="3" fillId="0" borderId="35" xfId="0" applyNumberFormat="1" applyFont="1" applyFill="1" applyBorder="1" applyAlignment="1">
      <alignment horizontal="right" wrapText="1"/>
    </xf>
    <xf numFmtId="166" fontId="3" fillId="0" borderId="22" xfId="0" applyNumberFormat="1" applyFont="1" applyFill="1" applyBorder="1" applyAlignment="1">
      <alignment horizontal="right" wrapText="1"/>
    </xf>
    <xf numFmtId="166" fontId="3" fillId="0" borderId="34" xfId="0" applyNumberFormat="1" applyFont="1" applyFill="1" applyBorder="1" applyAlignment="1">
      <alignment horizontal="right" wrapText="1"/>
    </xf>
    <xf numFmtId="0" fontId="3" fillId="0" borderId="36" xfId="0" applyFont="1" applyFill="1" applyBorder="1" applyAlignment="1">
      <alignment wrapText="1"/>
    </xf>
    <xf numFmtId="166" fontId="3" fillId="0" borderId="38" xfId="0" applyNumberFormat="1" applyFont="1" applyFill="1" applyBorder="1" applyAlignment="1">
      <alignment horizontal="right" wrapText="1"/>
    </xf>
    <xf numFmtId="166" fontId="3" fillId="0" borderId="21" xfId="0" applyNumberFormat="1" applyFont="1" applyFill="1" applyBorder="1" applyAlignment="1">
      <alignment horizontal="right" wrapText="1"/>
    </xf>
    <xf numFmtId="166" fontId="3" fillId="0" borderId="37" xfId="0" applyNumberFormat="1" applyFont="1" applyFill="1" applyBorder="1" applyAlignment="1">
      <alignment horizontal="right" wrapText="1"/>
    </xf>
    <xf numFmtId="166" fontId="2" fillId="0" borderId="24" xfId="0" applyNumberFormat="1" applyFont="1" applyFill="1" applyBorder="1" applyAlignment="1">
      <alignment horizontal="right" wrapText="1"/>
    </xf>
    <xf numFmtId="166" fontId="2" fillId="0" borderId="9" xfId="0" applyNumberFormat="1" applyFont="1" applyFill="1" applyBorder="1" applyAlignment="1">
      <alignment horizontal="right" wrapText="1"/>
    </xf>
    <xf numFmtId="166" fontId="2" fillId="0" borderId="23" xfId="0" applyNumberFormat="1" applyFont="1" applyFill="1" applyBorder="1" applyAlignment="1">
      <alignment horizontal="right" wrapText="1"/>
    </xf>
    <xf numFmtId="165" fontId="2" fillId="0" borderId="6" xfId="1" applyNumberFormat="1" applyFont="1" applyFill="1" applyBorder="1" applyAlignment="1">
      <alignment horizontal="right" wrapText="1"/>
    </xf>
    <xf numFmtId="165" fontId="2" fillId="0" borderId="6" xfId="1" applyNumberFormat="1" applyFont="1" applyFill="1" applyBorder="1" applyAlignment="1">
      <alignment horizontal="right"/>
    </xf>
    <xf numFmtId="166" fontId="2" fillId="0" borderId="6" xfId="0" applyNumberFormat="1" applyFont="1" applyFill="1" applyBorder="1" applyAlignment="1">
      <alignment horizontal="right"/>
    </xf>
    <xf numFmtId="166" fontId="2" fillId="0" borderId="6" xfId="1" applyNumberFormat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165" fontId="3" fillId="0" borderId="33" xfId="1" applyNumberFormat="1" applyFont="1" applyFill="1" applyBorder="1" applyAlignment="1">
      <alignment horizontal="right" wrapText="1"/>
    </xf>
    <xf numFmtId="165" fontId="3" fillId="0" borderId="36" xfId="1" applyNumberFormat="1" applyFont="1" applyFill="1" applyBorder="1" applyAlignment="1">
      <alignment horizontal="right" wrapText="1"/>
    </xf>
    <xf numFmtId="165" fontId="3" fillId="0" borderId="28" xfId="1" applyNumberFormat="1" applyFont="1" applyFill="1" applyBorder="1" applyAlignment="1">
      <alignment horizontal="right" wrapText="1"/>
    </xf>
    <xf numFmtId="165" fontId="3" fillId="0" borderId="29" xfId="1" applyNumberFormat="1" applyFont="1" applyFill="1" applyBorder="1" applyAlignment="1">
      <alignment horizontal="right" wrapText="1"/>
    </xf>
    <xf numFmtId="165" fontId="2" fillId="0" borderId="12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3" fillId="0" borderId="39" xfId="1" applyNumberFormat="1" applyFont="1" applyFill="1" applyBorder="1" applyAlignment="1">
      <alignment horizontal="right" wrapText="1"/>
    </xf>
    <xf numFmtId="165" fontId="3" fillId="0" borderId="40" xfId="1" applyNumberFormat="1" applyFont="1" applyFill="1" applyBorder="1" applyAlignment="1">
      <alignment horizontal="right" wrapText="1"/>
    </xf>
    <xf numFmtId="165" fontId="3" fillId="0" borderId="25" xfId="1" applyNumberFormat="1" applyFont="1" applyFill="1" applyBorder="1" applyAlignment="1">
      <alignment horizontal="right" wrapText="1"/>
    </xf>
    <xf numFmtId="165" fontId="3" fillId="0" borderId="26" xfId="1" applyNumberFormat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/>
    </xf>
    <xf numFmtId="165" fontId="3" fillId="0" borderId="33" xfId="1" applyNumberFormat="1" applyFont="1" applyFill="1" applyBorder="1" applyAlignment="1">
      <alignment horizontal="right"/>
    </xf>
    <xf numFmtId="165" fontId="3" fillId="0" borderId="36" xfId="1" applyNumberFormat="1" applyFont="1" applyFill="1" applyBorder="1" applyAlignment="1">
      <alignment horizontal="right"/>
    </xf>
    <xf numFmtId="165" fontId="3" fillId="0" borderId="28" xfId="1" applyNumberFormat="1" applyFont="1" applyFill="1" applyBorder="1" applyAlignment="1">
      <alignment horizontal="right"/>
    </xf>
    <xf numFmtId="165" fontId="3" fillId="0" borderId="29" xfId="1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166" fontId="3" fillId="0" borderId="33" xfId="0" applyNumberFormat="1" applyFont="1" applyFill="1" applyBorder="1" applyAlignment="1">
      <alignment horizontal="right"/>
    </xf>
    <xf numFmtId="166" fontId="3" fillId="0" borderId="36" xfId="0" applyNumberFormat="1" applyFont="1" applyFill="1" applyBorder="1" applyAlignment="1">
      <alignment horizontal="right"/>
    </xf>
    <xf numFmtId="166" fontId="3" fillId="0" borderId="28" xfId="0" applyNumberFormat="1" applyFont="1" applyFill="1" applyBorder="1" applyAlignment="1">
      <alignment horizontal="right"/>
    </xf>
    <xf numFmtId="166" fontId="3" fillId="0" borderId="29" xfId="0" applyNumberFormat="1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6" fontId="3" fillId="0" borderId="41" xfId="0" applyNumberFormat="1" applyFont="1" applyFill="1" applyBorder="1" applyAlignment="1">
      <alignment horizontal="right"/>
    </xf>
    <xf numFmtId="166" fontId="2" fillId="0" borderId="33" xfId="0" applyNumberFormat="1" applyFont="1" applyFill="1" applyBorder="1" applyAlignment="1">
      <alignment horizontal="right"/>
    </xf>
    <xf numFmtId="166" fontId="2" fillId="0" borderId="36" xfId="0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right"/>
    </xf>
    <xf numFmtId="166" fontId="2" fillId="0" borderId="39" xfId="0" applyNumberFormat="1" applyFont="1" applyFill="1" applyBorder="1" applyAlignment="1">
      <alignment horizontal="right"/>
    </xf>
    <xf numFmtId="166" fontId="3" fillId="0" borderId="40" xfId="0" applyNumberFormat="1" applyFont="1" applyFill="1" applyBorder="1" applyAlignment="1">
      <alignment horizontal="right"/>
    </xf>
    <xf numFmtId="166" fontId="3" fillId="0" borderId="39" xfId="0" applyNumberFormat="1" applyFont="1" applyFill="1" applyBorder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166" fontId="2" fillId="0" borderId="40" xfId="0" applyNumberFormat="1" applyFont="1" applyFill="1" applyBorder="1" applyAlignment="1">
      <alignment horizontal="right"/>
    </xf>
    <xf numFmtId="166" fontId="3" fillId="0" borderId="26" xfId="0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6" fontId="3" fillId="0" borderId="2" xfId="1" applyNumberFormat="1" applyFont="1" applyFill="1" applyBorder="1" applyAlignment="1">
      <alignment horizontal="right" wrapText="1"/>
    </xf>
    <xf numFmtId="166" fontId="3" fillId="0" borderId="33" xfId="1" applyNumberFormat="1" applyFont="1" applyFill="1" applyBorder="1" applyAlignment="1">
      <alignment horizontal="right" wrapText="1"/>
    </xf>
    <xf numFmtId="166" fontId="3" fillId="0" borderId="28" xfId="1" applyNumberFormat="1" applyFont="1" applyFill="1" applyBorder="1" applyAlignment="1">
      <alignment horizontal="right" wrapText="1"/>
    </xf>
    <xf numFmtId="166" fontId="3" fillId="0" borderId="29" xfId="1" applyNumberFormat="1" applyFont="1" applyFill="1" applyBorder="1" applyAlignment="1">
      <alignment horizontal="right" wrapText="1"/>
    </xf>
    <xf numFmtId="166" fontId="3" fillId="0" borderId="36" xfId="1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/>
    </xf>
    <xf numFmtId="166" fontId="2" fillId="0" borderId="12" xfId="1" applyNumberFormat="1" applyFont="1" applyFill="1" applyBorder="1" applyAlignment="1">
      <alignment horizontal="right" wrapText="1"/>
    </xf>
    <xf numFmtId="166" fontId="3" fillId="0" borderId="3" xfId="1" applyNumberFormat="1" applyFont="1" applyFill="1" applyBorder="1" applyAlignment="1">
      <alignment horizontal="right" wrapText="1"/>
    </xf>
    <xf numFmtId="166" fontId="2" fillId="0" borderId="39" xfId="1" applyNumberFormat="1" applyFont="1" applyFill="1" applyBorder="1" applyAlignment="1">
      <alignment horizontal="right" wrapText="1"/>
    </xf>
    <xf numFmtId="166" fontId="2" fillId="0" borderId="40" xfId="1" applyNumberFormat="1" applyFont="1" applyFill="1" applyBorder="1" applyAlignment="1">
      <alignment horizontal="right" wrapText="1"/>
    </xf>
    <xf numFmtId="166" fontId="3" fillId="0" borderId="39" xfId="1" applyNumberFormat="1" applyFont="1" applyFill="1" applyBorder="1" applyAlignment="1">
      <alignment horizontal="right" wrapText="1"/>
    </xf>
    <xf numFmtId="166" fontId="3" fillId="0" borderId="25" xfId="1" applyNumberFormat="1" applyFont="1" applyFill="1" applyBorder="1" applyAlignment="1">
      <alignment horizontal="right" wrapText="1"/>
    </xf>
    <xf numFmtId="166" fontId="3" fillId="0" borderId="26" xfId="1" applyNumberFormat="1" applyFont="1" applyFill="1" applyBorder="1" applyAlignment="1">
      <alignment horizontal="right" wrapText="1"/>
    </xf>
    <xf numFmtId="166" fontId="2" fillId="0" borderId="7" xfId="0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166" fontId="2" fillId="0" borderId="2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14" xfId="1" applyNumberFormat="1" applyFont="1" applyFill="1" applyBorder="1" applyAlignment="1">
      <alignment horizontal="right" wrapText="1"/>
    </xf>
    <xf numFmtId="165" fontId="3" fillId="0" borderId="5" xfId="1" applyNumberFormat="1" applyFont="1" applyFill="1" applyBorder="1" applyAlignment="1">
      <alignment horizontal="right" wrapText="1"/>
    </xf>
    <xf numFmtId="165" fontId="3" fillId="0" borderId="42" xfId="1" applyNumberFormat="1" applyFont="1" applyFill="1" applyBorder="1" applyAlignment="1">
      <alignment horizontal="right" wrapText="1"/>
    </xf>
    <xf numFmtId="165" fontId="3" fillId="0" borderId="43" xfId="1" applyNumberFormat="1" applyFont="1" applyFill="1" applyBorder="1" applyAlignment="1">
      <alignment horizontal="right" wrapText="1"/>
    </xf>
    <xf numFmtId="165" fontId="3" fillId="0" borderId="44" xfId="1" applyNumberFormat="1" applyFont="1" applyFill="1" applyBorder="1" applyAlignment="1">
      <alignment horizontal="right" wrapText="1"/>
    </xf>
    <xf numFmtId="165" fontId="3" fillId="0" borderId="45" xfId="1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165" fontId="2" fillId="0" borderId="12" xfId="1" applyNumberFormat="1" applyFont="1" applyFill="1" applyBorder="1" applyAlignment="1">
      <alignment horizontal="center" vertical="center" wrapText="1"/>
    </xf>
    <xf numFmtId="165" fontId="2" fillId="0" borderId="14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view="pageBreakPreview" zoomScaleNormal="100" zoomScaleSheetLayoutView="100" workbookViewId="0">
      <selection activeCell="R1" sqref="R1"/>
    </sheetView>
  </sheetViews>
  <sheetFormatPr defaultColWidth="9.109375" defaultRowHeight="13.2" x14ac:dyDescent="0.25"/>
  <cols>
    <col min="1" max="1" width="32.44140625" style="4" customWidth="1"/>
    <col min="2" max="2" width="9.6640625" style="10" customWidth="1"/>
    <col min="3" max="3" width="8.6640625" style="10" customWidth="1"/>
    <col min="4" max="4" width="8.44140625" style="2" customWidth="1"/>
    <col min="5" max="5" width="7" style="2" customWidth="1"/>
    <col min="6" max="7" width="10.44140625" style="10" customWidth="1"/>
    <col min="8" max="8" width="8.44140625" style="2" customWidth="1"/>
    <col min="9" max="9" width="7.44140625" style="2" customWidth="1"/>
    <col min="10" max="10" width="11.88671875" style="10" bestFit="1" customWidth="1"/>
    <col min="11" max="11" width="12.88671875" style="10" customWidth="1"/>
    <col min="12" max="12" width="8.33203125" style="2" customWidth="1"/>
    <col min="13" max="13" width="7.88671875" style="2" customWidth="1"/>
    <col min="14" max="14" width="18" style="10" customWidth="1"/>
    <col min="15" max="15" width="7.5546875" style="2" customWidth="1"/>
    <col min="16" max="17" width="12.44140625" style="10" customWidth="1"/>
    <col min="18" max="18" width="8.77734375" style="2" customWidth="1"/>
    <col min="19" max="19" width="8.109375" style="2" customWidth="1"/>
    <col min="20" max="21" width="12.44140625" style="10" customWidth="1"/>
    <col min="22" max="22" width="8.44140625" style="2" customWidth="1"/>
    <col min="23" max="23" width="7.5546875" style="2" customWidth="1"/>
    <col min="24" max="24" width="14.109375" style="10" bestFit="1" customWidth="1"/>
    <col min="25" max="25" width="14.109375" style="10" customWidth="1"/>
    <col min="26" max="26" width="8.5546875" style="2" customWidth="1"/>
    <col min="27" max="27" width="9.88671875" style="2" customWidth="1"/>
    <col min="28" max="28" width="15.109375" style="10" bestFit="1" customWidth="1"/>
    <col min="29" max="30" width="15.109375" style="2" hidden="1" customWidth="1"/>
    <col min="31" max="32" width="14.109375" style="2" hidden="1" customWidth="1"/>
    <col min="33" max="33" width="13.109375" style="2" hidden="1" customWidth="1"/>
    <col min="34" max="34" width="11.88671875" style="2" hidden="1" customWidth="1"/>
    <col min="35" max="35" width="9" style="10" customWidth="1"/>
    <col min="36" max="36" width="8.77734375" style="10" customWidth="1"/>
    <col min="37" max="37" width="8.44140625" style="2" customWidth="1"/>
    <col min="38" max="16384" width="9.109375" style="2"/>
  </cols>
  <sheetData>
    <row r="1" spans="1:37" ht="22.5" customHeight="1" x14ac:dyDescent="0.25">
      <c r="C1" s="97" t="s">
        <v>55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R1" s="97" t="s">
        <v>55</v>
      </c>
      <c r="S1" s="97"/>
      <c r="T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</row>
    <row r="2" spans="1:37" ht="26.4" customHeight="1" x14ac:dyDescent="0.25">
      <c r="B2" s="104" t="s">
        <v>54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6"/>
      <c r="O2" s="96"/>
      <c r="P2" s="96" t="s">
        <v>0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37" ht="18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6" customHeight="1" x14ac:dyDescent="0.25">
      <c r="A4" s="106" t="s">
        <v>1</v>
      </c>
      <c r="B4" s="106" t="s">
        <v>2</v>
      </c>
      <c r="C4" s="106"/>
      <c r="D4" s="106"/>
      <c r="E4" s="106"/>
      <c r="F4" s="106" t="s">
        <v>3</v>
      </c>
      <c r="G4" s="106"/>
      <c r="H4" s="106"/>
      <c r="I4" s="106"/>
      <c r="J4" s="106"/>
      <c r="K4" s="106"/>
      <c r="L4" s="106"/>
      <c r="M4" s="106"/>
      <c r="N4" s="106"/>
      <c r="O4" s="106"/>
      <c r="P4" s="106" t="s">
        <v>41</v>
      </c>
      <c r="Q4" s="106"/>
      <c r="R4" s="106"/>
      <c r="S4" s="106"/>
      <c r="T4" s="106" t="s">
        <v>4</v>
      </c>
      <c r="U4" s="106"/>
      <c r="V4" s="106"/>
      <c r="W4" s="106"/>
      <c r="X4" s="106"/>
      <c r="Y4" s="106"/>
      <c r="Z4" s="106"/>
      <c r="AA4" s="106"/>
      <c r="AB4" s="106"/>
      <c r="AC4" s="106" t="s">
        <v>5</v>
      </c>
      <c r="AD4" s="106" t="s">
        <v>6</v>
      </c>
      <c r="AE4" s="106" t="s">
        <v>7</v>
      </c>
      <c r="AF4" s="106" t="s">
        <v>8</v>
      </c>
      <c r="AG4" s="106" t="s">
        <v>9</v>
      </c>
      <c r="AH4" s="106" t="s">
        <v>10</v>
      </c>
      <c r="AI4" s="110" t="s">
        <v>50</v>
      </c>
      <c r="AJ4" s="110"/>
      <c r="AK4" s="110"/>
    </row>
    <row r="5" spans="1:37" ht="9.9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10"/>
      <c r="AJ5" s="110"/>
      <c r="AK5" s="110"/>
    </row>
    <row r="6" spans="1:37" ht="9.6" customHeigh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9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10"/>
      <c r="AJ6" s="110"/>
      <c r="AK6" s="110"/>
    </row>
    <row r="7" spans="1:37" ht="36.75" customHeight="1" x14ac:dyDescent="0.25">
      <c r="A7" s="106"/>
      <c r="B7" s="107" t="s">
        <v>46</v>
      </c>
      <c r="C7" s="107" t="s">
        <v>47</v>
      </c>
      <c r="D7" s="108" t="s">
        <v>39</v>
      </c>
      <c r="E7" s="106" t="s">
        <v>40</v>
      </c>
      <c r="F7" s="115" t="s">
        <v>42</v>
      </c>
      <c r="G7" s="105" t="s">
        <v>43</v>
      </c>
      <c r="H7" s="106" t="s">
        <v>39</v>
      </c>
      <c r="I7" s="106" t="s">
        <v>40</v>
      </c>
      <c r="J7" s="105" t="s">
        <v>44</v>
      </c>
      <c r="K7" s="105" t="s">
        <v>45</v>
      </c>
      <c r="L7" s="106" t="s">
        <v>39</v>
      </c>
      <c r="M7" s="106" t="s">
        <v>40</v>
      </c>
      <c r="N7" s="114" t="s">
        <v>53</v>
      </c>
      <c r="O7" s="106" t="s">
        <v>40</v>
      </c>
      <c r="P7" s="111" t="s">
        <v>48</v>
      </c>
      <c r="Q7" s="107" t="s">
        <v>49</v>
      </c>
      <c r="R7" s="106" t="s">
        <v>39</v>
      </c>
      <c r="S7" s="106" t="s">
        <v>40</v>
      </c>
      <c r="T7" s="105" t="s">
        <v>11</v>
      </c>
      <c r="U7" s="105" t="s">
        <v>12</v>
      </c>
      <c r="V7" s="106" t="s">
        <v>39</v>
      </c>
      <c r="W7" s="106" t="s">
        <v>40</v>
      </c>
      <c r="X7" s="105" t="s">
        <v>13</v>
      </c>
      <c r="Y7" s="105" t="s">
        <v>14</v>
      </c>
      <c r="Z7" s="106" t="s">
        <v>39</v>
      </c>
      <c r="AA7" s="106" t="s">
        <v>40</v>
      </c>
      <c r="AB7" s="105" t="s">
        <v>15</v>
      </c>
      <c r="AC7" s="106"/>
      <c r="AD7" s="106"/>
      <c r="AE7" s="106"/>
      <c r="AF7" s="106"/>
      <c r="AG7" s="106"/>
      <c r="AH7" s="106"/>
      <c r="AI7" s="105" t="s">
        <v>52</v>
      </c>
      <c r="AJ7" s="107" t="s">
        <v>51</v>
      </c>
      <c r="AK7" s="106" t="s">
        <v>39</v>
      </c>
    </row>
    <row r="8" spans="1:37" ht="55.2" customHeight="1" x14ac:dyDescent="0.25">
      <c r="A8" s="106"/>
      <c r="B8" s="107"/>
      <c r="C8" s="107"/>
      <c r="D8" s="108"/>
      <c r="E8" s="106"/>
      <c r="F8" s="115"/>
      <c r="G8" s="105"/>
      <c r="H8" s="106"/>
      <c r="I8" s="106"/>
      <c r="J8" s="105"/>
      <c r="K8" s="105"/>
      <c r="L8" s="106"/>
      <c r="M8" s="106"/>
      <c r="N8" s="114"/>
      <c r="O8" s="106"/>
      <c r="P8" s="111"/>
      <c r="Q8" s="107"/>
      <c r="R8" s="106"/>
      <c r="S8" s="106"/>
      <c r="T8" s="105"/>
      <c r="U8" s="105"/>
      <c r="V8" s="106"/>
      <c r="W8" s="106"/>
      <c r="X8" s="105"/>
      <c r="Y8" s="105"/>
      <c r="Z8" s="106"/>
      <c r="AA8" s="106"/>
      <c r="AB8" s="105"/>
      <c r="AC8" s="106"/>
      <c r="AD8" s="106"/>
      <c r="AE8" s="106"/>
      <c r="AF8" s="106"/>
      <c r="AG8" s="106"/>
      <c r="AH8" s="106"/>
      <c r="AI8" s="112"/>
      <c r="AJ8" s="113"/>
      <c r="AK8" s="109"/>
    </row>
    <row r="9" spans="1:37" s="1" customFormat="1" ht="26.25" customHeight="1" x14ac:dyDescent="0.25">
      <c r="A9" s="16" t="s">
        <v>16</v>
      </c>
      <c r="B9" s="50">
        <v>16575</v>
      </c>
      <c r="C9" s="42">
        <f>SUM(C11,C14,C21)</f>
        <v>8121</v>
      </c>
      <c r="D9" s="43">
        <f>((B9/C9)-1)*100</f>
        <v>104.10048023642409</v>
      </c>
      <c r="E9" s="19">
        <f>SUM(E11,E14,E21)</f>
        <v>100</v>
      </c>
      <c r="F9" s="41">
        <v>222345</v>
      </c>
      <c r="G9" s="42">
        <f>SUM(G11,G14,G21)</f>
        <v>157876</v>
      </c>
      <c r="H9" s="43">
        <f>((F9/G9)-1)*100</f>
        <v>40.835212445210153</v>
      </c>
      <c r="I9" s="70">
        <f>SUM(I11,I14,I21)</f>
        <v>100</v>
      </c>
      <c r="J9" s="41">
        <v>217654</v>
      </c>
      <c r="K9" s="42">
        <f t="shared" ref="K9" si="0">SUM(K11,K14,K21)</f>
        <v>154185</v>
      </c>
      <c r="L9" s="43">
        <f>((J9/K9)-1)*100</f>
        <v>41.164185880597984</v>
      </c>
      <c r="M9" s="85">
        <f>SUM(M11,M14,M21)</f>
        <v>100</v>
      </c>
      <c r="N9" s="41">
        <v>29134</v>
      </c>
      <c r="O9" s="43">
        <f>SUM(O11,O14,O21)</f>
        <v>100</v>
      </c>
      <c r="P9" s="98">
        <v>917325233</v>
      </c>
      <c r="Q9" s="42">
        <f>SUM(Q11,Q14,Q21)</f>
        <v>324712827</v>
      </c>
      <c r="R9" s="43">
        <f>((P9/Q9)-1)*100</f>
        <v>182.50354058233737</v>
      </c>
      <c r="S9" s="44">
        <f>SUM(S11,S14,S21)</f>
        <v>100</v>
      </c>
      <c r="T9" s="41">
        <v>757228294</v>
      </c>
      <c r="U9" s="42">
        <f>SUM(U11,U14,U21)</f>
        <v>292095459</v>
      </c>
      <c r="V9" s="43">
        <f>((T9/U9)-1)*100</f>
        <v>159.24000893146376</v>
      </c>
      <c r="W9" s="85">
        <f>SUM(W11,W14,W21)</f>
        <v>99.999999999999986</v>
      </c>
      <c r="X9" s="41">
        <v>50281426</v>
      </c>
      <c r="Y9" s="42">
        <f>SUM(Y11,Y14,Y21)</f>
        <v>22071769</v>
      </c>
      <c r="Z9" s="43">
        <f>((X9/Y9)-1)*100</f>
        <v>127.80877237343321</v>
      </c>
      <c r="AA9" s="43">
        <f>SUM(AA11,AA14,AA21)</f>
        <v>100</v>
      </c>
      <c r="AB9" s="41">
        <v>706946865</v>
      </c>
      <c r="AC9" s="20">
        <v>232505918</v>
      </c>
      <c r="AD9" s="7">
        <v>145551355</v>
      </c>
      <c r="AE9" s="7">
        <v>251898746</v>
      </c>
      <c r="AF9" s="7">
        <v>42835137</v>
      </c>
      <c r="AG9" s="7">
        <v>5426088</v>
      </c>
      <c r="AH9" s="23">
        <v>1688128</v>
      </c>
      <c r="AI9" s="41">
        <v>118445</v>
      </c>
      <c r="AJ9" s="42">
        <f>SUM(AJ11,AJ14,AJ21)</f>
        <v>155218</v>
      </c>
      <c r="AK9" s="43">
        <f>((AI9/AJ9)-1)*100</f>
        <v>-23.691195608756722</v>
      </c>
    </row>
    <row r="10" spans="1:37" ht="15" customHeight="1" x14ac:dyDescent="0.25">
      <c r="A10" s="26"/>
      <c r="B10" s="51"/>
      <c r="C10" s="56"/>
      <c r="D10" s="61"/>
      <c r="E10" s="66"/>
      <c r="F10" s="45"/>
      <c r="G10" s="56"/>
      <c r="H10" s="61"/>
      <c r="I10" s="71"/>
      <c r="J10" s="45"/>
      <c r="K10" s="78"/>
      <c r="L10" s="61"/>
      <c r="M10" s="86"/>
      <c r="N10" s="45"/>
      <c r="O10" s="61"/>
      <c r="P10" s="99"/>
      <c r="Q10" s="78"/>
      <c r="R10" s="61"/>
      <c r="S10" s="79"/>
      <c r="T10" s="45"/>
      <c r="U10" s="78"/>
      <c r="V10" s="84"/>
      <c r="W10" s="86"/>
      <c r="X10" s="45"/>
      <c r="Y10" s="78"/>
      <c r="Z10" s="92"/>
      <c r="AA10" s="84"/>
      <c r="AB10" s="45"/>
      <c r="AC10" s="28"/>
      <c r="AD10" s="27"/>
      <c r="AE10" s="27"/>
      <c r="AF10" s="27"/>
      <c r="AG10" s="27"/>
      <c r="AH10" s="29"/>
      <c r="AI10" s="45"/>
      <c r="AJ10" s="78"/>
      <c r="AK10" s="84"/>
    </row>
    <row r="11" spans="1:37" s="1" customFormat="1" ht="15" customHeight="1" x14ac:dyDescent="0.25">
      <c r="A11" s="16" t="s">
        <v>17</v>
      </c>
      <c r="B11" s="50">
        <f>B12</f>
        <v>336</v>
      </c>
      <c r="C11" s="42">
        <f>C12</f>
        <v>197</v>
      </c>
      <c r="D11" s="43">
        <f t="shared" ref="D11:D33" si="1">((B11/C11)-1)*100</f>
        <v>70.558375634517773</v>
      </c>
      <c r="E11" s="19">
        <f>(B11/$B$9)*100</f>
        <v>2.0271493212669682</v>
      </c>
      <c r="F11" s="41">
        <f t="shared" ref="F11:P11" si="2">F12</f>
        <v>19105</v>
      </c>
      <c r="G11" s="42">
        <f t="shared" si="2"/>
        <v>17049</v>
      </c>
      <c r="H11" s="43">
        <f t="shared" ref="H11:H12" si="3">((F11/G11)-1)*100</f>
        <v>12.05935832013607</v>
      </c>
      <c r="I11" s="70">
        <f>(F11/$F$9)*100</f>
        <v>8.5925026422901336</v>
      </c>
      <c r="J11" s="41">
        <f t="shared" si="2"/>
        <v>18948</v>
      </c>
      <c r="K11" s="42">
        <f t="shared" ref="K11" si="4">K12</f>
        <v>16900</v>
      </c>
      <c r="L11" s="43">
        <f t="shared" ref="L11:L12" si="5">((J11/K11)-1)*100</f>
        <v>12.118343195266279</v>
      </c>
      <c r="M11" s="85">
        <f>(J11/$J$9)*100</f>
        <v>8.7055602010530482</v>
      </c>
      <c r="N11" s="41">
        <f t="shared" si="2"/>
        <v>4706</v>
      </c>
      <c r="O11" s="43">
        <f>(N11/$N$9)*100</f>
        <v>16.152948445115673</v>
      </c>
      <c r="P11" s="98">
        <f t="shared" si="2"/>
        <v>20525007</v>
      </c>
      <c r="Q11" s="42">
        <f t="shared" ref="Q11" si="6">Q12</f>
        <v>21302200</v>
      </c>
      <c r="R11" s="43">
        <f>((P11/Q11)-1)*100</f>
        <v>-3.6484165954690173</v>
      </c>
      <c r="S11" s="44">
        <f>(P11/$P$9)*100</f>
        <v>2.2374841835403867</v>
      </c>
      <c r="T11" s="41">
        <f>T12</f>
        <v>16648740</v>
      </c>
      <c r="U11" s="42">
        <f>U12</f>
        <v>22294413</v>
      </c>
      <c r="V11" s="43">
        <f>((T11/U11)-1)*100</f>
        <v>-25.323263725310909</v>
      </c>
      <c r="W11" s="85">
        <f>(T11/$T$9)*100</f>
        <v>2.1986420914166209</v>
      </c>
      <c r="X11" s="41">
        <f>X12</f>
        <v>2832360</v>
      </c>
      <c r="Y11" s="42">
        <f>Y12</f>
        <v>3033440</v>
      </c>
      <c r="Z11" s="43">
        <f t="shared" ref="Z11:Z33" si="7">((X11/Y11)-1)*100</f>
        <v>-6.6287778891291786</v>
      </c>
      <c r="AA11" s="43">
        <f>(X11/$X$9)*100</f>
        <v>5.6330144654210876</v>
      </c>
      <c r="AB11" s="41">
        <f t="shared" ref="AB11:AJ11" si="8">AB12</f>
        <v>13816380</v>
      </c>
      <c r="AC11" s="20">
        <f t="shared" si="8"/>
        <v>18883969</v>
      </c>
      <c r="AD11" s="7">
        <f t="shared" si="8"/>
        <v>8590623</v>
      </c>
      <c r="AE11" s="7">
        <f t="shared" si="8"/>
        <v>7275991</v>
      </c>
      <c r="AF11" s="7">
        <f t="shared" si="8"/>
        <v>806749</v>
      </c>
      <c r="AG11" s="7">
        <f t="shared" si="8"/>
        <v>635191</v>
      </c>
      <c r="AH11" s="23">
        <f t="shared" si="8"/>
        <v>6237</v>
      </c>
      <c r="AI11" s="41">
        <f t="shared" si="8"/>
        <v>0</v>
      </c>
      <c r="AJ11" s="42">
        <f t="shared" si="8"/>
        <v>0</v>
      </c>
      <c r="AK11" s="43"/>
    </row>
    <row r="12" spans="1:37" x14ac:dyDescent="0.25">
      <c r="A12" s="30" t="s">
        <v>18</v>
      </c>
      <c r="B12" s="52">
        <v>336</v>
      </c>
      <c r="C12" s="57">
        <v>197</v>
      </c>
      <c r="D12" s="62">
        <f t="shared" si="1"/>
        <v>70.558375634517773</v>
      </c>
      <c r="E12" s="12">
        <f t="shared" ref="E12" si="9">(B12/$B$9)*100</f>
        <v>2.0271493212669682</v>
      </c>
      <c r="F12" s="46">
        <v>19105</v>
      </c>
      <c r="G12" s="57">
        <v>17049</v>
      </c>
      <c r="H12" s="62">
        <f t="shared" si="3"/>
        <v>12.05935832013607</v>
      </c>
      <c r="I12" s="72">
        <f t="shared" ref="I12" si="10">(F12/$F$9)*100</f>
        <v>8.5925026422901336</v>
      </c>
      <c r="J12" s="46">
        <v>18948</v>
      </c>
      <c r="K12" s="57">
        <v>16900</v>
      </c>
      <c r="L12" s="62">
        <f t="shared" si="5"/>
        <v>12.118343195266279</v>
      </c>
      <c r="M12" s="89">
        <f>(J12/$J$9)*100</f>
        <v>8.7055602010530482</v>
      </c>
      <c r="N12" s="46">
        <v>4706</v>
      </c>
      <c r="O12" s="62">
        <f t="shared" ref="O12:O33" si="11">(N12/$N$9)*100</f>
        <v>16.152948445115673</v>
      </c>
      <c r="P12" s="100">
        <v>20525007</v>
      </c>
      <c r="Q12" s="57">
        <v>21302200</v>
      </c>
      <c r="R12" s="62">
        <f>((P12/Q12)-1)*100</f>
        <v>-3.6484165954690173</v>
      </c>
      <c r="S12" s="80">
        <f>(P12/$P$9)*100</f>
        <v>2.2374841835403867</v>
      </c>
      <c r="T12" s="46">
        <v>16648740</v>
      </c>
      <c r="U12" s="57">
        <v>22294413</v>
      </c>
      <c r="V12" s="62">
        <f>((T12/U12)-1)*100</f>
        <v>-25.323263725310909</v>
      </c>
      <c r="W12" s="87">
        <f>(T12/$T$9)*100</f>
        <v>2.1986420914166209</v>
      </c>
      <c r="X12" s="46">
        <v>2832360</v>
      </c>
      <c r="Y12" s="57">
        <v>3033440</v>
      </c>
      <c r="Z12" s="62">
        <f t="shared" si="7"/>
        <v>-6.6287778891291786</v>
      </c>
      <c r="AA12" s="62">
        <f>(X12/$X$9)*100</f>
        <v>5.6330144654210876</v>
      </c>
      <c r="AB12" s="46">
        <v>13816380</v>
      </c>
      <c r="AC12" s="31">
        <v>18883969</v>
      </c>
      <c r="AD12" s="32">
        <v>8590623</v>
      </c>
      <c r="AE12" s="32">
        <v>7275991</v>
      </c>
      <c r="AF12" s="32">
        <v>806749</v>
      </c>
      <c r="AG12" s="32">
        <v>635191</v>
      </c>
      <c r="AH12" s="33">
        <v>6237</v>
      </c>
      <c r="AI12" s="46">
        <v>0</v>
      </c>
      <c r="AJ12" s="57">
        <v>0</v>
      </c>
      <c r="AK12" s="68"/>
    </row>
    <row r="13" spans="1:37" x14ac:dyDescent="0.25">
      <c r="A13" s="34"/>
      <c r="B13" s="53"/>
      <c r="C13" s="58"/>
      <c r="D13" s="63"/>
      <c r="E13" s="14"/>
      <c r="F13" s="47"/>
      <c r="G13" s="58"/>
      <c r="H13" s="63"/>
      <c r="I13" s="73"/>
      <c r="J13" s="47"/>
      <c r="K13" s="58"/>
      <c r="L13" s="63"/>
      <c r="M13" s="88"/>
      <c r="N13" s="47"/>
      <c r="O13" s="69"/>
      <c r="P13" s="101"/>
      <c r="Q13" s="58"/>
      <c r="R13" s="63"/>
      <c r="S13" s="83"/>
      <c r="T13" s="47"/>
      <c r="U13" s="58"/>
      <c r="V13" s="63"/>
      <c r="W13" s="88"/>
      <c r="X13" s="47"/>
      <c r="Y13" s="58"/>
      <c r="Z13" s="63"/>
      <c r="AA13" s="63"/>
      <c r="AB13" s="47"/>
      <c r="AC13" s="35"/>
      <c r="AD13" s="36"/>
      <c r="AE13" s="36"/>
      <c r="AF13" s="36"/>
      <c r="AG13" s="36"/>
      <c r="AH13" s="37"/>
      <c r="AI13" s="47"/>
      <c r="AJ13" s="58"/>
      <c r="AK13" s="69"/>
    </row>
    <row r="14" spans="1:37" s="1" customFormat="1" x14ac:dyDescent="0.25">
      <c r="A14" s="16" t="s">
        <v>19</v>
      </c>
      <c r="B14" s="50">
        <f>SUM(B15:B19)</f>
        <v>1303</v>
      </c>
      <c r="C14" s="41">
        <f>SUM(C15:C19)</f>
        <v>1093</v>
      </c>
      <c r="D14" s="43">
        <f t="shared" si="1"/>
        <v>19.213174748398899</v>
      </c>
      <c r="E14" s="19">
        <f>(B14/$B$9)*100</f>
        <v>7.8612368024132726</v>
      </c>
      <c r="F14" s="41">
        <f t="shared" ref="F14:AI14" si="12">SUM(F15:F19)</f>
        <v>36417</v>
      </c>
      <c r="G14" s="41">
        <f t="shared" ref="G14" si="13">SUM(G15:G19)</f>
        <v>36870</v>
      </c>
      <c r="H14" s="43">
        <f t="shared" ref="H14:H19" si="14">((F14/G14)-1)*100</f>
        <v>-1.2286411716842971</v>
      </c>
      <c r="I14" s="70">
        <f>(F14/$F$9)*100</f>
        <v>16.378600823045268</v>
      </c>
      <c r="J14" s="41">
        <f t="shared" si="12"/>
        <v>35836</v>
      </c>
      <c r="K14" s="41">
        <f t="shared" ref="K14" si="15">SUM(K15:K19)</f>
        <v>36311</v>
      </c>
      <c r="L14" s="43">
        <f t="shared" ref="L14:L19" si="16">((J14/K14)-1)*100</f>
        <v>-1.3081435377709227</v>
      </c>
      <c r="M14" s="85">
        <f t="shared" ref="M14:M19" si="17">(J14/$J$9)*100</f>
        <v>16.464664099901679</v>
      </c>
      <c r="N14" s="41">
        <f t="shared" si="12"/>
        <v>10710</v>
      </c>
      <c r="O14" s="43">
        <f t="shared" si="11"/>
        <v>36.761172513214802</v>
      </c>
      <c r="P14" s="98">
        <f>SUM(P15:P19)</f>
        <v>221269974</v>
      </c>
      <c r="Q14" s="41">
        <f t="shared" ref="Q14" si="18">SUM(Q15:Q19)</f>
        <v>177483864</v>
      </c>
      <c r="R14" s="43">
        <f t="shared" ref="R14:R19" si="19">((P14/Q14)-1)*100</f>
        <v>24.670473705711071</v>
      </c>
      <c r="S14" s="44">
        <f t="shared" ref="S14:S19" si="20">(P14/$P$9)*100</f>
        <v>24.121213070348411</v>
      </c>
      <c r="T14" s="41">
        <f t="shared" si="12"/>
        <v>192619716</v>
      </c>
      <c r="U14" s="41">
        <f t="shared" ref="U14" si="21">SUM(U15:U19)</f>
        <v>151806883</v>
      </c>
      <c r="V14" s="43">
        <f t="shared" ref="V14:V19" si="22">((T14/U14)-1)*100</f>
        <v>26.884705221172347</v>
      </c>
      <c r="W14" s="85">
        <f t="shared" ref="W14:W19" si="23">(T14/$T$9)*100</f>
        <v>25.437469456206031</v>
      </c>
      <c r="X14" s="41">
        <f t="shared" si="12"/>
        <v>12495366</v>
      </c>
      <c r="Y14" s="41">
        <f t="shared" si="12"/>
        <v>9231794</v>
      </c>
      <c r="Z14" s="43">
        <f t="shared" si="7"/>
        <v>35.351438734443178</v>
      </c>
      <c r="AA14" s="43">
        <f>(X14/$X$9)*100</f>
        <v>24.85085844621829</v>
      </c>
      <c r="AB14" s="41">
        <f t="shared" si="12"/>
        <v>180124350</v>
      </c>
      <c r="AC14" s="20">
        <f t="shared" si="12"/>
        <v>213621949</v>
      </c>
      <c r="AD14" s="7">
        <f t="shared" si="12"/>
        <v>136960732</v>
      </c>
      <c r="AE14" s="7">
        <f t="shared" si="12"/>
        <v>65820419</v>
      </c>
      <c r="AF14" s="7">
        <f t="shared" si="12"/>
        <v>8514740</v>
      </c>
      <c r="AG14" s="7">
        <f t="shared" si="12"/>
        <v>1313474</v>
      </c>
      <c r="AH14" s="23">
        <f t="shared" si="12"/>
        <v>141859</v>
      </c>
      <c r="AI14" s="41">
        <f t="shared" si="12"/>
        <v>0</v>
      </c>
      <c r="AJ14" s="41">
        <f t="shared" ref="AJ14" si="24">SUM(AJ15:AJ19)</f>
        <v>154680</v>
      </c>
      <c r="AK14" s="43">
        <f t="shared" ref="AK14:AK25" si="25">((AI14/AJ14)-1)*100</f>
        <v>-100</v>
      </c>
    </row>
    <row r="15" spans="1:37" x14ac:dyDescent="0.25">
      <c r="A15" s="30" t="s">
        <v>20</v>
      </c>
      <c r="B15" s="52">
        <v>17</v>
      </c>
      <c r="C15" s="57">
        <v>13</v>
      </c>
      <c r="D15" s="62">
        <f t="shared" si="1"/>
        <v>30.76923076923077</v>
      </c>
      <c r="E15" s="12">
        <f t="shared" ref="E15:E19" si="26">(B15/$B$9)*100</f>
        <v>0.10256410256410256</v>
      </c>
      <c r="F15" s="46">
        <v>198</v>
      </c>
      <c r="G15" s="57">
        <v>287</v>
      </c>
      <c r="H15" s="62">
        <f t="shared" si="14"/>
        <v>-31.010452961672474</v>
      </c>
      <c r="I15" s="74">
        <f t="shared" ref="I15:I19" si="27">(F15/$F$9)*100</f>
        <v>8.9050799433313094E-2</v>
      </c>
      <c r="J15" s="46">
        <v>189</v>
      </c>
      <c r="K15" s="57">
        <v>273</v>
      </c>
      <c r="L15" s="62">
        <f t="shared" si="16"/>
        <v>-30.76923076923077</v>
      </c>
      <c r="M15" s="89">
        <f t="shared" si="17"/>
        <v>8.6835068503220716E-2</v>
      </c>
      <c r="N15" s="46">
        <v>83</v>
      </c>
      <c r="O15" s="62">
        <f t="shared" si="11"/>
        <v>0.28489050593807919</v>
      </c>
      <c r="P15" s="100">
        <v>405836</v>
      </c>
      <c r="Q15" s="57">
        <v>218542</v>
      </c>
      <c r="R15" s="62">
        <f t="shared" si="19"/>
        <v>85.701604268287099</v>
      </c>
      <c r="S15" s="80">
        <f t="shared" si="20"/>
        <v>4.4241233686853135E-2</v>
      </c>
      <c r="T15" s="46">
        <v>345622</v>
      </c>
      <c r="U15" s="57">
        <v>193261</v>
      </c>
      <c r="V15" s="62">
        <f t="shared" si="22"/>
        <v>78.836909671377043</v>
      </c>
      <c r="W15" s="89">
        <f t="shared" si="23"/>
        <v>4.5643038267135852E-2</v>
      </c>
      <c r="X15" s="46">
        <v>36988</v>
      </c>
      <c r="Y15" s="57">
        <v>19382</v>
      </c>
      <c r="Z15" s="62">
        <f t="shared" si="7"/>
        <v>90.836858941285726</v>
      </c>
      <c r="AA15" s="62">
        <f t="shared" ref="AA15:AA19" si="28">(X15/$X$9)*100</f>
        <v>7.3561955064679357E-2</v>
      </c>
      <c r="AB15" s="46">
        <v>308634</v>
      </c>
      <c r="AC15" s="31">
        <v>389875</v>
      </c>
      <c r="AD15" s="32">
        <v>257102</v>
      </c>
      <c r="AE15" s="32">
        <v>136502</v>
      </c>
      <c r="AF15" s="32">
        <v>27107</v>
      </c>
      <c r="AG15" s="32">
        <v>11857</v>
      </c>
      <c r="AH15" s="33">
        <v>0</v>
      </c>
      <c r="AI15" s="46">
        <v>0</v>
      </c>
      <c r="AJ15" s="57">
        <v>0</v>
      </c>
      <c r="AK15" s="68"/>
    </row>
    <row r="16" spans="1:37" x14ac:dyDescent="0.25">
      <c r="A16" s="17" t="s">
        <v>21</v>
      </c>
      <c r="B16" s="54">
        <v>1124</v>
      </c>
      <c r="C16" s="59">
        <v>988</v>
      </c>
      <c r="D16" s="64">
        <f t="shared" si="1"/>
        <v>13.765182186234814</v>
      </c>
      <c r="E16" s="13">
        <f t="shared" si="26"/>
        <v>6.7812971342383106</v>
      </c>
      <c r="F16" s="48">
        <v>21901</v>
      </c>
      <c r="G16" s="59">
        <v>29113</v>
      </c>
      <c r="H16" s="64">
        <f t="shared" si="14"/>
        <v>-24.772438429567543</v>
      </c>
      <c r="I16" s="75">
        <f>(F16/$F$9)*100</f>
        <v>9.8500078706514653</v>
      </c>
      <c r="J16" s="48">
        <v>21414</v>
      </c>
      <c r="K16" s="59">
        <v>28602</v>
      </c>
      <c r="L16" s="64">
        <f t="shared" si="16"/>
        <v>-25.131109712607515</v>
      </c>
      <c r="M16" s="90">
        <f t="shared" si="17"/>
        <v>9.8385510948569745</v>
      </c>
      <c r="N16" s="48">
        <v>8930</v>
      </c>
      <c r="O16" s="64">
        <f t="shared" si="11"/>
        <v>30.651472506349968</v>
      </c>
      <c r="P16" s="102">
        <v>149059260</v>
      </c>
      <c r="Q16" s="59">
        <v>151090343</v>
      </c>
      <c r="R16" s="64">
        <f t="shared" si="19"/>
        <v>-1.3442837971451294</v>
      </c>
      <c r="S16" s="81">
        <f t="shared" si="20"/>
        <v>16.24933607380666</v>
      </c>
      <c r="T16" s="48">
        <v>132467244</v>
      </c>
      <c r="U16" s="59">
        <v>131148770</v>
      </c>
      <c r="V16" s="64">
        <f t="shared" si="22"/>
        <v>1.0053270038293149</v>
      </c>
      <c r="W16" s="90">
        <f t="shared" si="23"/>
        <v>17.493699726967677</v>
      </c>
      <c r="X16" s="48">
        <v>6657971</v>
      </c>
      <c r="Y16" s="59">
        <v>7415759</v>
      </c>
      <c r="Z16" s="64">
        <f t="shared" si="7"/>
        <v>-10.2186168671339</v>
      </c>
      <c r="AA16" s="64">
        <f t="shared" si="28"/>
        <v>13.24141244522381</v>
      </c>
      <c r="AB16" s="48">
        <v>125809273</v>
      </c>
      <c r="AC16" s="21">
        <v>143845659</v>
      </c>
      <c r="AD16" s="8">
        <v>96463784</v>
      </c>
      <c r="AE16" s="8">
        <v>39115315</v>
      </c>
      <c r="AF16" s="8">
        <v>4885781</v>
      </c>
      <c r="AG16" s="8">
        <v>1376216</v>
      </c>
      <c r="AH16" s="24">
        <v>15629</v>
      </c>
      <c r="AI16" s="48">
        <v>0</v>
      </c>
      <c r="AJ16" s="59">
        <v>154680</v>
      </c>
      <c r="AK16" s="64">
        <f t="shared" si="25"/>
        <v>-100</v>
      </c>
    </row>
    <row r="17" spans="1:37" ht="27.75" customHeight="1" x14ac:dyDescent="0.25">
      <c r="A17" s="17" t="s">
        <v>22</v>
      </c>
      <c r="B17" s="54">
        <v>26</v>
      </c>
      <c r="C17" s="59">
        <v>15</v>
      </c>
      <c r="D17" s="64">
        <f t="shared" si="1"/>
        <v>73.333333333333343</v>
      </c>
      <c r="E17" s="13">
        <f t="shared" si="26"/>
        <v>0.15686274509803921</v>
      </c>
      <c r="F17" s="48">
        <v>3429</v>
      </c>
      <c r="G17" s="59">
        <v>2488</v>
      </c>
      <c r="H17" s="64">
        <f t="shared" si="14"/>
        <v>37.821543408360128</v>
      </c>
      <c r="I17" s="75">
        <f t="shared" si="27"/>
        <v>1.5421979356405586</v>
      </c>
      <c r="J17" s="48">
        <v>3429</v>
      </c>
      <c r="K17" s="59">
        <v>2488</v>
      </c>
      <c r="L17" s="64">
        <f t="shared" si="16"/>
        <v>37.821543408360128</v>
      </c>
      <c r="M17" s="90">
        <f t="shared" si="17"/>
        <v>1.5754362428441471</v>
      </c>
      <c r="N17" s="48">
        <v>1174</v>
      </c>
      <c r="O17" s="64">
        <f t="shared" si="11"/>
        <v>4.0296560719434344</v>
      </c>
      <c r="P17" s="102">
        <v>52835970</v>
      </c>
      <c r="Q17" s="59">
        <v>21425416</v>
      </c>
      <c r="R17" s="64">
        <f t="shared" si="19"/>
        <v>146.60417328653037</v>
      </c>
      <c r="S17" s="81">
        <f t="shared" si="20"/>
        <v>5.759785962412308</v>
      </c>
      <c r="T17" s="48">
        <v>43414669</v>
      </c>
      <c r="U17" s="59">
        <v>16039778</v>
      </c>
      <c r="V17" s="64">
        <f t="shared" si="22"/>
        <v>170.66876486694517</v>
      </c>
      <c r="W17" s="90">
        <f t="shared" si="23"/>
        <v>5.7333659272906141</v>
      </c>
      <c r="X17" s="48">
        <v>2060841</v>
      </c>
      <c r="Y17" s="59">
        <v>1117258</v>
      </c>
      <c r="Z17" s="64">
        <f t="shared" si="7"/>
        <v>84.455246684293158</v>
      </c>
      <c r="AA17" s="64">
        <f t="shared" si="28"/>
        <v>4.0986128754582261</v>
      </c>
      <c r="AB17" s="48">
        <v>41353828</v>
      </c>
      <c r="AC17" s="21">
        <v>50594348</v>
      </c>
      <c r="AD17" s="8">
        <v>30742884</v>
      </c>
      <c r="AE17" s="8">
        <v>17651334</v>
      </c>
      <c r="AF17" s="8">
        <v>970346</v>
      </c>
      <c r="AG17" s="8">
        <v>-25126</v>
      </c>
      <c r="AH17" s="24">
        <v>31196</v>
      </c>
      <c r="AI17" s="48">
        <v>0</v>
      </c>
      <c r="AJ17" s="59">
        <v>0</v>
      </c>
      <c r="AK17" s="94"/>
    </row>
    <row r="18" spans="1:37" ht="25.5" customHeight="1" x14ac:dyDescent="0.25">
      <c r="A18" s="17" t="s">
        <v>23</v>
      </c>
      <c r="B18" s="54">
        <v>37</v>
      </c>
      <c r="C18" s="59">
        <v>29</v>
      </c>
      <c r="D18" s="64">
        <f t="shared" si="1"/>
        <v>27.586206896551737</v>
      </c>
      <c r="E18" s="13">
        <f t="shared" si="26"/>
        <v>0.22322775263951736</v>
      </c>
      <c r="F18" s="48">
        <v>2036</v>
      </c>
      <c r="G18" s="59">
        <v>1250</v>
      </c>
      <c r="H18" s="64">
        <f t="shared" si="14"/>
        <v>62.88</v>
      </c>
      <c r="I18" s="75">
        <f t="shared" si="27"/>
        <v>0.9156940790213407</v>
      </c>
      <c r="J18" s="48">
        <v>2036</v>
      </c>
      <c r="K18" s="59">
        <v>1238</v>
      </c>
      <c r="L18" s="64">
        <f t="shared" si="16"/>
        <v>64.458804523424874</v>
      </c>
      <c r="M18" s="90">
        <f t="shared" si="17"/>
        <v>0.93542962683892772</v>
      </c>
      <c r="N18" s="48">
        <v>135</v>
      </c>
      <c r="O18" s="64">
        <f t="shared" si="11"/>
        <v>0.46337612411615292</v>
      </c>
      <c r="P18" s="102">
        <v>2358807</v>
      </c>
      <c r="Q18" s="59">
        <v>1203779</v>
      </c>
      <c r="R18" s="64">
        <f t="shared" si="19"/>
        <v>95.950170255503721</v>
      </c>
      <c r="S18" s="81">
        <f t="shared" si="20"/>
        <v>0.25713966161007151</v>
      </c>
      <c r="T18" s="48">
        <v>1806775</v>
      </c>
      <c r="U18" s="59">
        <v>884480</v>
      </c>
      <c r="V18" s="64">
        <f t="shared" si="22"/>
        <v>104.27539345151953</v>
      </c>
      <c r="W18" s="90">
        <f t="shared" si="23"/>
        <v>0.23860373606166388</v>
      </c>
      <c r="X18" s="48">
        <v>477134</v>
      </c>
      <c r="Y18" s="59">
        <v>273017</v>
      </c>
      <c r="Z18" s="64">
        <f t="shared" si="7"/>
        <v>74.763476267045647</v>
      </c>
      <c r="AA18" s="64">
        <f t="shared" si="28"/>
        <v>0.94892694570754621</v>
      </c>
      <c r="AB18" s="48">
        <v>1329641</v>
      </c>
      <c r="AC18" s="21">
        <v>2193238</v>
      </c>
      <c r="AD18" s="8">
        <v>885227</v>
      </c>
      <c r="AE18" s="8">
        <v>1172643</v>
      </c>
      <c r="AF18" s="8">
        <v>341188</v>
      </c>
      <c r="AG18" s="8">
        <v>2111</v>
      </c>
      <c r="AH18" s="24">
        <v>95034</v>
      </c>
      <c r="AI18" s="48">
        <v>0</v>
      </c>
      <c r="AJ18" s="59">
        <v>0</v>
      </c>
      <c r="AK18" s="94"/>
    </row>
    <row r="19" spans="1:37" ht="16.5" customHeight="1" x14ac:dyDescent="0.25">
      <c r="A19" s="17" t="s">
        <v>24</v>
      </c>
      <c r="B19" s="54">
        <v>99</v>
      </c>
      <c r="C19" s="59">
        <v>48</v>
      </c>
      <c r="D19" s="64">
        <f t="shared" si="1"/>
        <v>106.25</v>
      </c>
      <c r="E19" s="13">
        <f t="shared" si="26"/>
        <v>0.59728506787330315</v>
      </c>
      <c r="F19" s="48">
        <v>8853</v>
      </c>
      <c r="G19" s="59">
        <v>3732</v>
      </c>
      <c r="H19" s="64">
        <f t="shared" si="14"/>
        <v>137.2186495176849</v>
      </c>
      <c r="I19" s="75">
        <f t="shared" si="27"/>
        <v>3.9816501382985896</v>
      </c>
      <c r="J19" s="48">
        <v>8768</v>
      </c>
      <c r="K19" s="59">
        <v>3710</v>
      </c>
      <c r="L19" s="64">
        <f t="shared" si="16"/>
        <v>136.3342318059299</v>
      </c>
      <c r="M19" s="90">
        <f t="shared" si="17"/>
        <v>4.028412066858408</v>
      </c>
      <c r="N19" s="48">
        <v>388</v>
      </c>
      <c r="O19" s="64">
        <f t="shared" si="11"/>
        <v>1.3317773048671655</v>
      </c>
      <c r="P19" s="102">
        <v>16610101</v>
      </c>
      <c r="Q19" s="59">
        <v>3545784</v>
      </c>
      <c r="R19" s="64">
        <f t="shared" si="19"/>
        <v>368.4464987150937</v>
      </c>
      <c r="S19" s="81">
        <f t="shared" si="20"/>
        <v>1.810710138832516</v>
      </c>
      <c r="T19" s="48">
        <v>14585406</v>
      </c>
      <c r="U19" s="59">
        <v>3540594</v>
      </c>
      <c r="V19" s="64">
        <f t="shared" si="22"/>
        <v>311.94799516691268</v>
      </c>
      <c r="W19" s="90">
        <f t="shared" si="23"/>
        <v>1.926157027618939</v>
      </c>
      <c r="X19" s="48">
        <v>3262432</v>
      </c>
      <c r="Y19" s="59">
        <v>406378</v>
      </c>
      <c r="Z19" s="64">
        <f t="shared" si="7"/>
        <v>702.80723858082865</v>
      </c>
      <c r="AA19" s="64">
        <f t="shared" si="28"/>
        <v>6.4883442247640311</v>
      </c>
      <c r="AB19" s="48">
        <v>11322974</v>
      </c>
      <c r="AC19" s="21">
        <v>16598829</v>
      </c>
      <c r="AD19" s="8">
        <v>8611735</v>
      </c>
      <c r="AE19" s="8">
        <v>7744625</v>
      </c>
      <c r="AF19" s="8">
        <v>2290318</v>
      </c>
      <c r="AG19" s="8">
        <v>-51584</v>
      </c>
      <c r="AH19" s="24">
        <v>0</v>
      </c>
      <c r="AI19" s="48">
        <v>0</v>
      </c>
      <c r="AJ19" s="59">
        <v>0</v>
      </c>
      <c r="AK19" s="94"/>
    </row>
    <row r="20" spans="1:37" ht="11.25" customHeight="1" x14ac:dyDescent="0.25">
      <c r="A20" s="34"/>
      <c r="B20" s="53"/>
      <c r="C20" s="58"/>
      <c r="D20" s="63"/>
      <c r="E20" s="14"/>
      <c r="F20" s="47"/>
      <c r="G20" s="58"/>
      <c r="H20" s="63"/>
      <c r="I20" s="76"/>
      <c r="J20" s="47"/>
      <c r="K20" s="58"/>
      <c r="L20" s="63"/>
      <c r="M20" s="88"/>
      <c r="N20" s="47"/>
      <c r="O20" s="69"/>
      <c r="P20" s="101"/>
      <c r="Q20" s="58"/>
      <c r="R20" s="63"/>
      <c r="S20" s="83"/>
      <c r="T20" s="47"/>
      <c r="U20" s="58"/>
      <c r="V20" s="63"/>
      <c r="W20" s="88"/>
      <c r="X20" s="47"/>
      <c r="Y20" s="58"/>
      <c r="Z20" s="63"/>
      <c r="AA20" s="63"/>
      <c r="AB20" s="47"/>
      <c r="AC20" s="35"/>
      <c r="AD20" s="36"/>
      <c r="AE20" s="36"/>
      <c r="AF20" s="36"/>
      <c r="AG20" s="36"/>
      <c r="AH20" s="37"/>
      <c r="AI20" s="47"/>
      <c r="AJ20" s="58"/>
      <c r="AK20" s="69"/>
    </row>
    <row r="21" spans="1:37" s="1" customFormat="1" ht="16.5" customHeight="1" x14ac:dyDescent="0.25">
      <c r="A21" s="16" t="s">
        <v>25</v>
      </c>
      <c r="B21" s="50">
        <f>SUM(B22:B33)</f>
        <v>14936</v>
      </c>
      <c r="C21" s="41">
        <f>SUM(C22:C33)</f>
        <v>6831</v>
      </c>
      <c r="D21" s="43">
        <f>((B21/C21)-1)*100</f>
        <v>118.65027082418385</v>
      </c>
      <c r="E21" s="19">
        <f>(B21/$B$9)*100</f>
        <v>90.111613876319765</v>
      </c>
      <c r="F21" s="41">
        <f t="shared" ref="F21:AI21" si="29">SUM(F22:F33)</f>
        <v>166823</v>
      </c>
      <c r="G21" s="41">
        <f t="shared" ref="G21" si="30">SUM(G22:G33)</f>
        <v>103957</v>
      </c>
      <c r="H21" s="43">
        <f>((F21/G21)-1)*100</f>
        <v>60.473080215858488</v>
      </c>
      <c r="I21" s="70">
        <f>(F21/$F$9)*100</f>
        <v>75.028896534664597</v>
      </c>
      <c r="J21" s="41">
        <f t="shared" si="29"/>
        <v>162870</v>
      </c>
      <c r="K21" s="41">
        <f t="shared" ref="K21" si="31">SUM(K22:K33)</f>
        <v>100974</v>
      </c>
      <c r="L21" s="43">
        <f>((J21/K21)-1)*100</f>
        <v>61.298948244102448</v>
      </c>
      <c r="M21" s="85">
        <f t="shared" ref="M21:M33" si="32">(J21/$J$9)*100</f>
        <v>74.829775699045271</v>
      </c>
      <c r="N21" s="41">
        <f t="shared" si="29"/>
        <v>13718</v>
      </c>
      <c r="O21" s="43">
        <f t="shared" si="11"/>
        <v>47.085879041669529</v>
      </c>
      <c r="P21" s="98">
        <f t="shared" si="29"/>
        <v>675530252</v>
      </c>
      <c r="Q21" s="41">
        <f t="shared" ref="Q21" si="33">SUM(Q22:Q33)</f>
        <v>125926763</v>
      </c>
      <c r="R21" s="43">
        <f t="shared" ref="R21:R33" si="34">((P21/Q21)-1)*100</f>
        <v>436.44692828322763</v>
      </c>
      <c r="S21" s="44">
        <f t="shared" ref="S21:S33" si="35">(P21/$P$9)*100</f>
        <v>73.641302746111208</v>
      </c>
      <c r="T21" s="41">
        <f>SUM(T22:T33)</f>
        <v>547959838</v>
      </c>
      <c r="U21" s="41">
        <f t="shared" ref="U21" si="36">SUM(U22:U33)</f>
        <v>117994163</v>
      </c>
      <c r="V21" s="43">
        <f t="shared" ref="V21:V33" si="37">((T21/U21)-1)*100</f>
        <v>364.39571591350665</v>
      </c>
      <c r="W21" s="85">
        <f>(T21/$T$9)*100</f>
        <v>72.363888452377338</v>
      </c>
      <c r="X21" s="41">
        <f t="shared" si="29"/>
        <v>34953700</v>
      </c>
      <c r="Y21" s="41">
        <f t="shared" si="29"/>
        <v>9806535</v>
      </c>
      <c r="Z21" s="43">
        <f t="shared" si="7"/>
        <v>256.43272572830261</v>
      </c>
      <c r="AA21" s="43">
        <f>(X21/$X$9)*100</f>
        <v>69.516127088360619</v>
      </c>
      <c r="AB21" s="41">
        <f t="shared" si="29"/>
        <v>513006135</v>
      </c>
      <c r="AC21" s="38">
        <f t="shared" si="29"/>
        <v>0</v>
      </c>
      <c r="AD21" s="39">
        <f t="shared" si="29"/>
        <v>0</v>
      </c>
      <c r="AE21" s="39">
        <f t="shared" si="29"/>
        <v>178802336</v>
      </c>
      <c r="AF21" s="39">
        <f t="shared" si="29"/>
        <v>33513648</v>
      </c>
      <c r="AG21" s="39">
        <f t="shared" si="29"/>
        <v>3477423</v>
      </c>
      <c r="AH21" s="40">
        <f t="shared" si="29"/>
        <v>1540032</v>
      </c>
      <c r="AI21" s="41">
        <f t="shared" si="29"/>
        <v>118445</v>
      </c>
      <c r="AJ21" s="41">
        <f t="shared" ref="AJ21" si="38">SUM(AJ22:AJ33)</f>
        <v>538</v>
      </c>
      <c r="AK21" s="43">
        <f>((AI21/AJ21)-1)*100</f>
        <v>21915.799256505576</v>
      </c>
    </row>
    <row r="22" spans="1:37" ht="27" customHeight="1" x14ac:dyDescent="0.25">
      <c r="A22" s="30" t="s">
        <v>26</v>
      </c>
      <c r="B22" s="52">
        <v>8063</v>
      </c>
      <c r="C22" s="57">
        <v>3905</v>
      </c>
      <c r="D22" s="62">
        <f t="shared" si="1"/>
        <v>106.47887323943661</v>
      </c>
      <c r="E22" s="12">
        <f>(B22/$B$9)*100</f>
        <v>48.645550527903467</v>
      </c>
      <c r="F22" s="46">
        <v>67141</v>
      </c>
      <c r="G22" s="57">
        <v>39144</v>
      </c>
      <c r="H22" s="62">
        <f t="shared" ref="H22:H33" si="39">((F22/G22)-1)*100</f>
        <v>71.523094216227264</v>
      </c>
      <c r="I22" s="74">
        <f>(F22/$F$9)*100</f>
        <v>30.196766286626637</v>
      </c>
      <c r="J22" s="46">
        <v>64595</v>
      </c>
      <c r="K22" s="57">
        <v>37956</v>
      </c>
      <c r="L22" s="62">
        <f t="shared" ref="L22:L33" si="40">((J22/K22)-1)*100</f>
        <v>70.183897144061547</v>
      </c>
      <c r="M22" s="89">
        <f t="shared" si="32"/>
        <v>29.677837301404981</v>
      </c>
      <c r="N22" s="46">
        <v>7153</v>
      </c>
      <c r="O22" s="62">
        <f t="shared" si="11"/>
        <v>24.552069746687717</v>
      </c>
      <c r="P22" s="100">
        <v>526075191</v>
      </c>
      <c r="Q22" s="57">
        <v>98332416</v>
      </c>
      <c r="R22" s="62">
        <f t="shared" si="34"/>
        <v>434.99671054558445</v>
      </c>
      <c r="S22" s="80">
        <f t="shared" si="35"/>
        <v>57.348819379963579</v>
      </c>
      <c r="T22" s="46">
        <v>430179880</v>
      </c>
      <c r="U22" s="57">
        <v>93622985</v>
      </c>
      <c r="V22" s="62">
        <f t="shared" si="37"/>
        <v>359.48105585396581</v>
      </c>
      <c r="W22" s="89">
        <f t="shared" ref="W22:W33" si="41">(T22/$T$9)*100</f>
        <v>56.809800083883289</v>
      </c>
      <c r="X22" s="46">
        <v>14903572</v>
      </c>
      <c r="Y22" s="57">
        <v>3238536</v>
      </c>
      <c r="Z22" s="62">
        <f t="shared" si="7"/>
        <v>360.19472996440368</v>
      </c>
      <c r="AA22" s="62">
        <f t="shared" ref="AA22:AA33" si="42">(X22/$X$9)*100</f>
        <v>29.640312906002308</v>
      </c>
      <c r="AB22" s="46">
        <v>415276308</v>
      </c>
      <c r="AC22" s="31" t="s">
        <v>27</v>
      </c>
      <c r="AD22" s="15" t="s">
        <v>27</v>
      </c>
      <c r="AE22" s="32">
        <v>118645560</v>
      </c>
      <c r="AF22" s="32">
        <v>9489699</v>
      </c>
      <c r="AG22" s="32">
        <v>3276999</v>
      </c>
      <c r="AH22" s="33">
        <v>1124955</v>
      </c>
      <c r="AI22" s="46">
        <v>0</v>
      </c>
      <c r="AJ22" s="57">
        <v>0</v>
      </c>
      <c r="AK22" s="68"/>
    </row>
    <row r="23" spans="1:37" x14ac:dyDescent="0.25">
      <c r="A23" s="17" t="s">
        <v>28</v>
      </c>
      <c r="B23" s="54">
        <v>135</v>
      </c>
      <c r="C23" s="59">
        <v>70</v>
      </c>
      <c r="D23" s="64">
        <f t="shared" si="1"/>
        <v>92.857142857142861</v>
      </c>
      <c r="E23" s="13">
        <f t="shared" ref="E23:E33" si="43">(B23/$B$9)*100</f>
        <v>0.81447963800904988</v>
      </c>
      <c r="F23" s="48">
        <v>8670</v>
      </c>
      <c r="G23" s="59">
        <v>6171</v>
      </c>
      <c r="H23" s="64">
        <f t="shared" si="39"/>
        <v>40.495867768595041</v>
      </c>
      <c r="I23" s="75">
        <f t="shared" ref="I23:I33" si="44">(F23/$F$9)*100</f>
        <v>3.8993456115496192</v>
      </c>
      <c r="J23" s="48">
        <v>8653</v>
      </c>
      <c r="K23" s="59">
        <v>6136</v>
      </c>
      <c r="L23" s="64">
        <f t="shared" si="40"/>
        <v>41.020208604954369</v>
      </c>
      <c r="M23" s="90">
        <f t="shared" si="32"/>
        <v>3.9755759140654434</v>
      </c>
      <c r="N23" s="48">
        <v>716</v>
      </c>
      <c r="O23" s="64">
        <f t="shared" si="11"/>
        <v>2.4576096656827073</v>
      </c>
      <c r="P23" s="102">
        <v>7801655</v>
      </c>
      <c r="Q23" s="59">
        <v>3949251</v>
      </c>
      <c r="R23" s="64">
        <f t="shared" si="34"/>
        <v>97.547712211758636</v>
      </c>
      <c r="S23" s="81">
        <f t="shared" si="35"/>
        <v>0.85047862190442991</v>
      </c>
      <c r="T23" s="48">
        <v>5597639</v>
      </c>
      <c r="U23" s="59">
        <v>3604013</v>
      </c>
      <c r="V23" s="64">
        <f t="shared" si="37"/>
        <v>55.316837092430028</v>
      </c>
      <c r="W23" s="90">
        <f t="shared" si="41"/>
        <v>0.73922739606452159</v>
      </c>
      <c r="X23" s="48">
        <v>994719</v>
      </c>
      <c r="Y23" s="59">
        <v>531623</v>
      </c>
      <c r="Z23" s="64">
        <f t="shared" si="7"/>
        <v>87.109850401506336</v>
      </c>
      <c r="AA23" s="64">
        <f t="shared" si="42"/>
        <v>1.9783030815394933</v>
      </c>
      <c r="AB23" s="48">
        <v>4602920</v>
      </c>
      <c r="AC23" s="11" t="s">
        <v>27</v>
      </c>
      <c r="AD23" s="5" t="s">
        <v>27</v>
      </c>
      <c r="AE23" s="8">
        <v>3548555</v>
      </c>
      <c r="AF23" s="8">
        <v>3730841</v>
      </c>
      <c r="AG23" s="8">
        <v>54945</v>
      </c>
      <c r="AH23" s="24">
        <v>0</v>
      </c>
      <c r="AI23" s="48">
        <v>0</v>
      </c>
      <c r="AJ23" s="59">
        <v>0</v>
      </c>
      <c r="AK23" s="94"/>
    </row>
    <row r="24" spans="1:37" ht="26.4" x14ac:dyDescent="0.25">
      <c r="A24" s="17" t="s">
        <v>29</v>
      </c>
      <c r="B24" s="54">
        <v>1981</v>
      </c>
      <c r="C24" s="59">
        <v>864</v>
      </c>
      <c r="D24" s="64">
        <f t="shared" si="1"/>
        <v>129.28240740740739</v>
      </c>
      <c r="E24" s="13">
        <f t="shared" si="43"/>
        <v>11.951734539969834</v>
      </c>
      <c r="F24" s="48">
        <v>18480</v>
      </c>
      <c r="G24" s="59">
        <v>12104</v>
      </c>
      <c r="H24" s="64">
        <f t="shared" si="39"/>
        <v>52.676801057501656</v>
      </c>
      <c r="I24" s="75">
        <f t="shared" si="44"/>
        <v>8.3114079471092221</v>
      </c>
      <c r="J24" s="48">
        <v>17916</v>
      </c>
      <c r="K24" s="59">
        <v>11620</v>
      </c>
      <c r="L24" s="64">
        <f t="shared" si="40"/>
        <v>54.18244406196213</v>
      </c>
      <c r="M24" s="90">
        <f t="shared" si="32"/>
        <v>8.2314131603370484</v>
      </c>
      <c r="N24" s="48">
        <v>2461</v>
      </c>
      <c r="O24" s="64">
        <f t="shared" si="11"/>
        <v>8.4471751218507585</v>
      </c>
      <c r="P24" s="102">
        <v>25473388</v>
      </c>
      <c r="Q24" s="59">
        <v>6701943</v>
      </c>
      <c r="R24" s="64">
        <f t="shared" si="34"/>
        <v>280.0895949129976</v>
      </c>
      <c r="S24" s="81">
        <f t="shared" si="35"/>
        <v>2.7769200152373874</v>
      </c>
      <c r="T24" s="48">
        <v>16792110</v>
      </c>
      <c r="U24" s="59">
        <v>5661778</v>
      </c>
      <c r="V24" s="64">
        <f t="shared" si="37"/>
        <v>196.58722048091607</v>
      </c>
      <c r="W24" s="90">
        <f t="shared" si="41"/>
        <v>2.2175756153137089</v>
      </c>
      <c r="X24" s="48">
        <v>2118762</v>
      </c>
      <c r="Y24" s="59">
        <v>941271</v>
      </c>
      <c r="Z24" s="64">
        <f t="shared" si="7"/>
        <v>125.09585443512017</v>
      </c>
      <c r="AA24" s="64">
        <f t="shared" si="42"/>
        <v>4.2138065058059411</v>
      </c>
      <c r="AB24" s="48">
        <v>14673348</v>
      </c>
      <c r="AC24" s="11" t="s">
        <v>27</v>
      </c>
      <c r="AD24" s="5" t="s">
        <v>27</v>
      </c>
      <c r="AE24" s="8">
        <v>12850515</v>
      </c>
      <c r="AF24" s="8">
        <v>4776770</v>
      </c>
      <c r="AG24" s="8">
        <v>-47791</v>
      </c>
      <c r="AH24" s="24">
        <v>0</v>
      </c>
      <c r="AI24" s="48">
        <v>118445</v>
      </c>
      <c r="AJ24" s="59">
        <v>0</v>
      </c>
      <c r="AK24" s="94"/>
    </row>
    <row r="25" spans="1:37" x14ac:dyDescent="0.25">
      <c r="A25" s="17" t="s">
        <v>30</v>
      </c>
      <c r="B25" s="54">
        <v>264</v>
      </c>
      <c r="C25" s="59">
        <v>186</v>
      </c>
      <c r="D25" s="64">
        <f t="shared" si="1"/>
        <v>41.935483870967751</v>
      </c>
      <c r="E25" s="13">
        <f t="shared" si="43"/>
        <v>1.5927601809954752</v>
      </c>
      <c r="F25" s="48">
        <v>1864</v>
      </c>
      <c r="G25" s="59">
        <v>1453</v>
      </c>
      <c r="H25" s="64">
        <f t="shared" si="39"/>
        <v>28.286304198210587</v>
      </c>
      <c r="I25" s="75">
        <f t="shared" si="44"/>
        <v>0.83833681890755352</v>
      </c>
      <c r="J25" s="48">
        <v>1814</v>
      </c>
      <c r="K25" s="59">
        <v>1440</v>
      </c>
      <c r="L25" s="64">
        <f t="shared" si="40"/>
        <v>25.972222222222218</v>
      </c>
      <c r="M25" s="90">
        <f t="shared" si="32"/>
        <v>0.8334328797081606</v>
      </c>
      <c r="N25" s="48">
        <v>778</v>
      </c>
      <c r="O25" s="64">
        <f t="shared" si="11"/>
        <v>2.6704194412027182</v>
      </c>
      <c r="P25" s="102">
        <v>6461501</v>
      </c>
      <c r="Q25" s="59">
        <v>951500</v>
      </c>
      <c r="R25" s="64">
        <f t="shared" si="34"/>
        <v>579.0857593273779</v>
      </c>
      <c r="S25" s="81">
        <f t="shared" si="35"/>
        <v>0.70438496266677975</v>
      </c>
      <c r="T25" s="48">
        <v>4241742</v>
      </c>
      <c r="U25" s="59">
        <v>805650</v>
      </c>
      <c r="V25" s="64">
        <f t="shared" si="37"/>
        <v>426.49934835226213</v>
      </c>
      <c r="W25" s="90">
        <f t="shared" si="41"/>
        <v>0.56016686560843165</v>
      </c>
      <c r="X25" s="48">
        <v>685517</v>
      </c>
      <c r="Y25" s="59">
        <v>240797</v>
      </c>
      <c r="Z25" s="64">
        <f t="shared" si="7"/>
        <v>184.6866862959256</v>
      </c>
      <c r="AA25" s="64">
        <f t="shared" si="42"/>
        <v>1.3633602992882501</v>
      </c>
      <c r="AB25" s="48">
        <v>3556225</v>
      </c>
      <c r="AC25" s="11" t="s">
        <v>27</v>
      </c>
      <c r="AD25" s="5" t="s">
        <v>27</v>
      </c>
      <c r="AE25" s="8">
        <v>3647937</v>
      </c>
      <c r="AF25" s="8">
        <v>6299882</v>
      </c>
      <c r="AG25" s="8">
        <v>27569</v>
      </c>
      <c r="AH25" s="24">
        <v>0</v>
      </c>
      <c r="AI25" s="48">
        <v>0</v>
      </c>
      <c r="AJ25" s="59">
        <v>538</v>
      </c>
      <c r="AK25" s="64">
        <f t="shared" si="25"/>
        <v>-100</v>
      </c>
    </row>
    <row r="26" spans="1:37" x14ac:dyDescent="0.25">
      <c r="A26" s="17" t="s">
        <v>31</v>
      </c>
      <c r="B26" s="54">
        <v>1705</v>
      </c>
      <c r="C26" s="59">
        <v>246</v>
      </c>
      <c r="D26" s="64">
        <f t="shared" si="1"/>
        <v>593.08943089430898</v>
      </c>
      <c r="E26" s="13">
        <f>(B26/$B$9)*100</f>
        <v>10.286576168929109</v>
      </c>
      <c r="F26" s="48">
        <v>18418</v>
      </c>
      <c r="G26" s="59">
        <v>7432</v>
      </c>
      <c r="H26" s="64">
        <f t="shared" si="39"/>
        <v>147.82023681377825</v>
      </c>
      <c r="I26" s="75">
        <f t="shared" si="44"/>
        <v>8.2835233533472756</v>
      </c>
      <c r="J26" s="48">
        <v>18411</v>
      </c>
      <c r="K26" s="59">
        <v>7417</v>
      </c>
      <c r="L26" s="64">
        <f t="shared" si="40"/>
        <v>148.22704597546178</v>
      </c>
      <c r="M26" s="90">
        <f t="shared" si="32"/>
        <v>8.4588383397502458</v>
      </c>
      <c r="N26" s="48">
        <v>678</v>
      </c>
      <c r="O26" s="64">
        <f t="shared" si="11"/>
        <v>2.3271778677833459</v>
      </c>
      <c r="P26" s="102">
        <v>73265429</v>
      </c>
      <c r="Q26" s="59">
        <v>3895920</v>
      </c>
      <c r="R26" s="64">
        <f t="shared" si="34"/>
        <v>1780.5681071479905</v>
      </c>
      <c r="S26" s="81">
        <f t="shared" si="35"/>
        <v>7.9868542109535534</v>
      </c>
      <c r="T26" s="48">
        <v>62179408</v>
      </c>
      <c r="U26" s="59">
        <v>3315431</v>
      </c>
      <c r="V26" s="64">
        <f t="shared" si="37"/>
        <v>1775.4547447978862</v>
      </c>
      <c r="W26" s="90">
        <f t="shared" si="41"/>
        <v>8.2114480524152214</v>
      </c>
      <c r="X26" s="48">
        <v>8350841</v>
      </c>
      <c r="Y26" s="59">
        <v>767488</v>
      </c>
      <c r="Z26" s="64">
        <f t="shared" si="7"/>
        <v>988.07447152268185</v>
      </c>
      <c r="AA26" s="64">
        <f t="shared" si="42"/>
        <v>16.608202400624037</v>
      </c>
      <c r="AB26" s="48">
        <v>53828566</v>
      </c>
      <c r="AC26" s="11" t="s">
        <v>27</v>
      </c>
      <c r="AD26" s="5" t="s">
        <v>27</v>
      </c>
      <c r="AE26" s="8">
        <v>22027966</v>
      </c>
      <c r="AF26" s="8">
        <v>1179569</v>
      </c>
      <c r="AG26" s="8">
        <v>20864</v>
      </c>
      <c r="AH26" s="24">
        <v>26700</v>
      </c>
      <c r="AI26" s="48">
        <v>0</v>
      </c>
      <c r="AJ26" s="59">
        <v>0</v>
      </c>
      <c r="AK26" s="94"/>
    </row>
    <row r="27" spans="1:37" x14ac:dyDescent="0.25">
      <c r="A27" s="17" t="s">
        <v>32</v>
      </c>
      <c r="B27" s="54">
        <v>241</v>
      </c>
      <c r="C27" s="59">
        <v>40</v>
      </c>
      <c r="D27" s="64">
        <f t="shared" si="1"/>
        <v>502.50000000000006</v>
      </c>
      <c r="E27" s="13">
        <f t="shared" si="43"/>
        <v>1.4539969834087481</v>
      </c>
      <c r="F27" s="48">
        <v>1546</v>
      </c>
      <c r="G27" s="59">
        <v>478</v>
      </c>
      <c r="H27" s="64">
        <f t="shared" si="39"/>
        <v>223.43096234309624</v>
      </c>
      <c r="I27" s="75">
        <f t="shared" si="44"/>
        <v>0.69531583799950525</v>
      </c>
      <c r="J27" s="48">
        <v>1492</v>
      </c>
      <c r="K27" s="59">
        <v>466</v>
      </c>
      <c r="L27" s="64">
        <f t="shared" si="40"/>
        <v>220.17167381974247</v>
      </c>
      <c r="M27" s="90">
        <f t="shared" si="32"/>
        <v>0.68549165188785866</v>
      </c>
      <c r="N27" s="48">
        <v>530</v>
      </c>
      <c r="O27" s="64">
        <f t="shared" si="11"/>
        <v>1.8191803391226744</v>
      </c>
      <c r="P27" s="102">
        <v>6017191</v>
      </c>
      <c r="Q27" s="59">
        <v>535109</v>
      </c>
      <c r="R27" s="64">
        <f t="shared" si="34"/>
        <v>1024.4794985694502</v>
      </c>
      <c r="S27" s="81">
        <f t="shared" si="35"/>
        <v>0.65594957857220526</v>
      </c>
      <c r="T27" s="48">
        <v>4077484</v>
      </c>
      <c r="U27" s="59">
        <v>462021</v>
      </c>
      <c r="V27" s="64">
        <f t="shared" si="37"/>
        <v>782.53217927323658</v>
      </c>
      <c r="W27" s="90">
        <f t="shared" si="41"/>
        <v>0.53847486052865323</v>
      </c>
      <c r="X27" s="48">
        <v>282985</v>
      </c>
      <c r="Y27" s="59">
        <v>29116</v>
      </c>
      <c r="Z27" s="64">
        <f t="shared" si="7"/>
        <v>871.92265421074319</v>
      </c>
      <c r="AA27" s="64">
        <f t="shared" si="42"/>
        <v>0.56280225624468161</v>
      </c>
      <c r="AB27" s="48">
        <v>3794499</v>
      </c>
      <c r="AC27" s="11" t="s">
        <v>27</v>
      </c>
      <c r="AD27" s="5" t="s">
        <v>27</v>
      </c>
      <c r="AE27" s="8">
        <v>3017174</v>
      </c>
      <c r="AF27" s="8">
        <v>2763391</v>
      </c>
      <c r="AG27" s="8">
        <v>24361</v>
      </c>
      <c r="AH27" s="24">
        <v>160935</v>
      </c>
      <c r="AI27" s="48">
        <v>0</v>
      </c>
      <c r="AJ27" s="59">
        <v>0</v>
      </c>
      <c r="AK27" s="94"/>
    </row>
    <row r="28" spans="1:37" ht="27" customHeight="1" x14ac:dyDescent="0.25">
      <c r="A28" s="17" t="s">
        <v>33</v>
      </c>
      <c r="B28" s="54">
        <v>280</v>
      </c>
      <c r="C28" s="59">
        <v>170</v>
      </c>
      <c r="D28" s="64">
        <f t="shared" si="1"/>
        <v>64.705882352941174</v>
      </c>
      <c r="E28" s="13">
        <f t="shared" si="43"/>
        <v>1.6892911010558069</v>
      </c>
      <c r="F28" s="48">
        <v>2215</v>
      </c>
      <c r="G28" s="59">
        <v>1077</v>
      </c>
      <c r="H28" s="64">
        <f t="shared" si="39"/>
        <v>105.66388115134635</v>
      </c>
      <c r="I28" s="75">
        <f t="shared" si="44"/>
        <v>0.99619959972115402</v>
      </c>
      <c r="J28" s="48">
        <v>2095</v>
      </c>
      <c r="K28" s="59">
        <v>1058</v>
      </c>
      <c r="L28" s="64">
        <f t="shared" si="40"/>
        <v>98.015122873345931</v>
      </c>
      <c r="M28" s="90">
        <f t="shared" si="32"/>
        <v>0.96253687044575331</v>
      </c>
      <c r="N28" s="48">
        <v>24</v>
      </c>
      <c r="O28" s="64">
        <f t="shared" si="11"/>
        <v>8.2377977620649412E-2</v>
      </c>
      <c r="P28" s="102">
        <v>8370821</v>
      </c>
      <c r="Q28" s="59">
        <v>579868</v>
      </c>
      <c r="R28" s="64">
        <f t="shared" si="34"/>
        <v>1343.573537425759</v>
      </c>
      <c r="S28" s="81">
        <f t="shared" si="35"/>
        <v>0.91252488200114723</v>
      </c>
      <c r="T28" s="48">
        <v>7661438</v>
      </c>
      <c r="U28" s="59">
        <v>488418</v>
      </c>
      <c r="V28" s="64">
        <f t="shared" si="37"/>
        <v>1468.6231875156116</v>
      </c>
      <c r="W28" s="90">
        <f t="shared" si="41"/>
        <v>1.0117738680271766</v>
      </c>
      <c r="X28" s="48">
        <v>446593</v>
      </c>
      <c r="Y28" s="59">
        <v>101348</v>
      </c>
      <c r="Z28" s="64">
        <f t="shared" si="7"/>
        <v>340.65299759245374</v>
      </c>
      <c r="AA28" s="64">
        <f t="shared" si="42"/>
        <v>0.88818682270467042</v>
      </c>
      <c r="AB28" s="48">
        <v>7214845</v>
      </c>
      <c r="AC28" s="11" t="s">
        <v>27</v>
      </c>
      <c r="AD28" s="5" t="s">
        <v>27</v>
      </c>
      <c r="AE28" s="8">
        <v>1371562</v>
      </c>
      <c r="AF28" s="8">
        <v>248453</v>
      </c>
      <c r="AG28" s="8">
        <v>-18442</v>
      </c>
      <c r="AH28" s="24">
        <v>0</v>
      </c>
      <c r="AI28" s="48">
        <v>0</v>
      </c>
      <c r="AJ28" s="59">
        <v>0</v>
      </c>
      <c r="AK28" s="94"/>
    </row>
    <row r="29" spans="1:37" ht="26.4" x14ac:dyDescent="0.25">
      <c r="A29" s="17" t="s">
        <v>34</v>
      </c>
      <c r="B29" s="54">
        <v>243</v>
      </c>
      <c r="C29" s="59">
        <v>196</v>
      </c>
      <c r="D29" s="64">
        <f t="shared" si="1"/>
        <v>23.979591836734706</v>
      </c>
      <c r="E29" s="13">
        <f t="shared" si="43"/>
        <v>1.4660633484162897</v>
      </c>
      <c r="F29" s="48">
        <v>17929</v>
      </c>
      <c r="G29" s="59">
        <v>14046</v>
      </c>
      <c r="H29" s="64">
        <f t="shared" si="39"/>
        <v>27.6448811049409</v>
      </c>
      <c r="I29" s="75">
        <f t="shared" si="44"/>
        <v>8.0635948638377286</v>
      </c>
      <c r="J29" s="48">
        <v>17915</v>
      </c>
      <c r="K29" s="59">
        <v>13956</v>
      </c>
      <c r="L29" s="64">
        <f t="shared" si="40"/>
        <v>28.367727142447684</v>
      </c>
      <c r="M29" s="90">
        <f t="shared" si="32"/>
        <v>8.2309537155301538</v>
      </c>
      <c r="N29" s="48">
        <v>15</v>
      </c>
      <c r="O29" s="64">
        <f t="shared" si="11"/>
        <v>5.1486236012905875E-2</v>
      </c>
      <c r="P29" s="102">
        <v>4482686</v>
      </c>
      <c r="Q29" s="59">
        <v>2610900</v>
      </c>
      <c r="R29" s="64">
        <f t="shared" si="34"/>
        <v>71.691217587804971</v>
      </c>
      <c r="S29" s="81">
        <f t="shared" si="35"/>
        <v>0.48866921335412561</v>
      </c>
      <c r="T29" s="48">
        <v>3936352</v>
      </c>
      <c r="U29" s="59">
        <v>2542659</v>
      </c>
      <c r="V29" s="64">
        <f t="shared" si="37"/>
        <v>54.8124227432778</v>
      </c>
      <c r="W29" s="90">
        <f t="shared" si="41"/>
        <v>0.5198368881868537</v>
      </c>
      <c r="X29" s="48">
        <v>2712970</v>
      </c>
      <c r="Y29" s="59">
        <v>1050924</v>
      </c>
      <c r="Z29" s="64">
        <f t="shared" si="7"/>
        <v>158.15092242636007</v>
      </c>
      <c r="AA29" s="64">
        <f t="shared" si="42"/>
        <v>5.3955709211588392</v>
      </c>
      <c r="AB29" s="48">
        <v>1223382</v>
      </c>
      <c r="AC29" s="11" t="s">
        <v>27</v>
      </c>
      <c r="AD29" s="5" t="s">
        <v>27</v>
      </c>
      <c r="AE29" s="8">
        <v>3396794</v>
      </c>
      <c r="AF29" s="8">
        <v>275450</v>
      </c>
      <c r="AG29" s="8">
        <v>-8754</v>
      </c>
      <c r="AH29" s="24">
        <v>0</v>
      </c>
      <c r="AI29" s="48">
        <v>0</v>
      </c>
      <c r="AJ29" s="59">
        <v>0</v>
      </c>
      <c r="AK29" s="94"/>
    </row>
    <row r="30" spans="1:37" x14ac:dyDescent="0.25">
      <c r="A30" s="17" t="s">
        <v>35</v>
      </c>
      <c r="B30" s="54">
        <v>625</v>
      </c>
      <c r="C30" s="59">
        <v>546</v>
      </c>
      <c r="D30" s="64">
        <f t="shared" si="1"/>
        <v>14.468864468864462</v>
      </c>
      <c r="E30" s="13">
        <f t="shared" si="43"/>
        <v>3.7707390648567118</v>
      </c>
      <c r="F30" s="48">
        <v>14600</v>
      </c>
      <c r="G30" s="59">
        <v>13659</v>
      </c>
      <c r="H30" s="64">
        <f t="shared" si="39"/>
        <v>6.8892305439636869</v>
      </c>
      <c r="I30" s="75">
        <f t="shared" si="44"/>
        <v>6.5663720794261167</v>
      </c>
      <c r="J30" s="48">
        <v>14334</v>
      </c>
      <c r="K30" s="59">
        <v>13114</v>
      </c>
      <c r="L30" s="64">
        <f t="shared" si="40"/>
        <v>9.303034924508168</v>
      </c>
      <c r="M30" s="90">
        <f t="shared" si="32"/>
        <v>6.5856818620379132</v>
      </c>
      <c r="N30" s="48">
        <v>572</v>
      </c>
      <c r="O30" s="64">
        <f t="shared" si="11"/>
        <v>1.963341799958811</v>
      </c>
      <c r="P30" s="102">
        <v>5749473</v>
      </c>
      <c r="Q30" s="59">
        <v>4200499</v>
      </c>
      <c r="R30" s="64">
        <f t="shared" si="34"/>
        <v>36.87595211902206</v>
      </c>
      <c r="S30" s="81">
        <f t="shared" si="35"/>
        <v>0.62676494586299036</v>
      </c>
      <c r="T30" s="48">
        <v>4855725</v>
      </c>
      <c r="U30" s="59">
        <v>3821960</v>
      </c>
      <c r="V30" s="64">
        <f t="shared" si="37"/>
        <v>27.048032946446334</v>
      </c>
      <c r="W30" s="90">
        <f t="shared" si="41"/>
        <v>0.64124981045676566</v>
      </c>
      <c r="X30" s="48">
        <v>2532130</v>
      </c>
      <c r="Y30" s="59">
        <v>1988337</v>
      </c>
      <c r="Z30" s="64">
        <f t="shared" si="7"/>
        <v>27.349136489438152</v>
      </c>
      <c r="AA30" s="64">
        <f t="shared" si="42"/>
        <v>5.0359152502954068</v>
      </c>
      <c r="AB30" s="48">
        <v>2323595</v>
      </c>
      <c r="AC30" s="11" t="s">
        <v>27</v>
      </c>
      <c r="AD30" s="5" t="s">
        <v>27</v>
      </c>
      <c r="AE30" s="8">
        <v>3989421</v>
      </c>
      <c r="AF30" s="8">
        <v>2166229</v>
      </c>
      <c r="AG30" s="8">
        <v>50804</v>
      </c>
      <c r="AH30" s="24">
        <v>225209</v>
      </c>
      <c r="AI30" s="48">
        <v>0</v>
      </c>
      <c r="AJ30" s="59">
        <v>0</v>
      </c>
      <c r="AK30" s="94"/>
    </row>
    <row r="31" spans="1:37" ht="26.4" x14ac:dyDescent="0.25">
      <c r="A31" s="17" t="s">
        <v>36</v>
      </c>
      <c r="B31" s="54">
        <v>474</v>
      </c>
      <c r="C31" s="59">
        <v>221</v>
      </c>
      <c r="D31" s="64">
        <f t="shared" si="1"/>
        <v>114.47963800904976</v>
      </c>
      <c r="E31" s="13">
        <f t="shared" si="43"/>
        <v>2.8597285067873304</v>
      </c>
      <c r="F31" s="48">
        <v>8863</v>
      </c>
      <c r="G31" s="59">
        <v>5479</v>
      </c>
      <c r="H31" s="64">
        <f t="shared" si="39"/>
        <v>61.763095455375058</v>
      </c>
      <c r="I31" s="75">
        <f t="shared" si="44"/>
        <v>3.9861476534214848</v>
      </c>
      <c r="J31" s="48">
        <v>8792</v>
      </c>
      <c r="K31" s="59">
        <v>5315</v>
      </c>
      <c r="L31" s="64">
        <f t="shared" si="40"/>
        <v>65.418626528692371</v>
      </c>
      <c r="M31" s="90">
        <f t="shared" si="32"/>
        <v>4.0394387422238971</v>
      </c>
      <c r="N31" s="48">
        <v>563</v>
      </c>
      <c r="O31" s="64">
        <f t="shared" si="11"/>
        <v>1.9324500583510675</v>
      </c>
      <c r="P31" s="102">
        <v>7852968</v>
      </c>
      <c r="Q31" s="59">
        <v>3205762</v>
      </c>
      <c r="R31" s="64">
        <f t="shared" si="34"/>
        <v>144.96416140686676</v>
      </c>
      <c r="S31" s="81">
        <f t="shared" si="35"/>
        <v>0.85607238496185567</v>
      </c>
      <c r="T31" s="48">
        <v>5540561</v>
      </c>
      <c r="U31" s="59">
        <v>2909508</v>
      </c>
      <c r="V31" s="64">
        <f t="shared" si="37"/>
        <v>90.429481548083032</v>
      </c>
      <c r="W31" s="90">
        <f t="shared" si="41"/>
        <v>0.73168964285954163</v>
      </c>
      <c r="X31" s="48">
        <v>1292468</v>
      </c>
      <c r="Y31" s="59">
        <v>736545</v>
      </c>
      <c r="Z31" s="64">
        <f t="shared" si="7"/>
        <v>75.47712631271682</v>
      </c>
      <c r="AA31" s="64">
        <f t="shared" si="42"/>
        <v>2.5704680690639123</v>
      </c>
      <c r="AB31" s="48">
        <v>4248092</v>
      </c>
      <c r="AC31" s="11" t="s">
        <v>27</v>
      </c>
      <c r="AD31" s="5" t="s">
        <v>27</v>
      </c>
      <c r="AE31" s="8">
        <v>4248441</v>
      </c>
      <c r="AF31" s="8">
        <v>1225291</v>
      </c>
      <c r="AG31" s="8">
        <v>42518</v>
      </c>
      <c r="AH31" s="24">
        <v>2233</v>
      </c>
      <c r="AI31" s="48">
        <v>0</v>
      </c>
      <c r="AJ31" s="59">
        <v>0</v>
      </c>
      <c r="AK31" s="94"/>
    </row>
    <row r="32" spans="1:37" x14ac:dyDescent="0.25">
      <c r="A32" s="17" t="s">
        <v>37</v>
      </c>
      <c r="B32" s="54">
        <v>229</v>
      </c>
      <c r="C32" s="59">
        <v>117</v>
      </c>
      <c r="D32" s="64">
        <f t="shared" si="1"/>
        <v>95.726495726495713</v>
      </c>
      <c r="E32" s="13">
        <f t="shared" si="43"/>
        <v>1.3815987933634992</v>
      </c>
      <c r="F32" s="48">
        <v>2718</v>
      </c>
      <c r="G32" s="59">
        <v>1281</v>
      </c>
      <c r="H32" s="64">
        <f t="shared" si="39"/>
        <v>112.17798594847777</v>
      </c>
      <c r="I32" s="75">
        <f t="shared" si="44"/>
        <v>1.2224246104027525</v>
      </c>
      <c r="J32" s="48">
        <v>2569</v>
      </c>
      <c r="K32" s="59">
        <v>1162</v>
      </c>
      <c r="L32" s="64">
        <f t="shared" si="40"/>
        <v>121.08433734939759</v>
      </c>
      <c r="M32" s="90">
        <f t="shared" si="32"/>
        <v>1.180313708914148</v>
      </c>
      <c r="N32" s="48">
        <v>193</v>
      </c>
      <c r="O32" s="64">
        <f t="shared" si="11"/>
        <v>0.66245623669938902</v>
      </c>
      <c r="P32" s="102">
        <v>1603448</v>
      </c>
      <c r="Q32" s="59">
        <v>567919</v>
      </c>
      <c r="R32" s="64">
        <f t="shared" si="34"/>
        <v>182.33744600902594</v>
      </c>
      <c r="S32" s="81">
        <f t="shared" si="35"/>
        <v>0.17479602024639826</v>
      </c>
      <c r="T32" s="48">
        <v>1166812</v>
      </c>
      <c r="U32" s="59">
        <v>501327</v>
      </c>
      <c r="V32" s="64">
        <f t="shared" si="37"/>
        <v>132.74469557793617</v>
      </c>
      <c r="W32" s="90">
        <f t="shared" si="41"/>
        <v>0.15408985760904492</v>
      </c>
      <c r="X32" s="48">
        <v>245473</v>
      </c>
      <c r="Y32" s="59">
        <v>115341</v>
      </c>
      <c r="Z32" s="64">
        <f t="shared" si="7"/>
        <v>112.82371403057022</v>
      </c>
      <c r="AA32" s="64">
        <f t="shared" si="42"/>
        <v>0.48819816685389944</v>
      </c>
      <c r="AB32" s="48">
        <v>921338</v>
      </c>
      <c r="AC32" s="11" t="s">
        <v>27</v>
      </c>
      <c r="AD32" s="5" t="s">
        <v>27</v>
      </c>
      <c r="AE32" s="8">
        <v>862194</v>
      </c>
      <c r="AF32" s="8">
        <v>568263</v>
      </c>
      <c r="AG32" s="8">
        <v>-3181</v>
      </c>
      <c r="AH32" s="24">
        <v>0</v>
      </c>
      <c r="AI32" s="48">
        <v>0</v>
      </c>
      <c r="AJ32" s="59">
        <v>0</v>
      </c>
      <c r="AK32" s="94"/>
    </row>
    <row r="33" spans="1:37" x14ac:dyDescent="0.25">
      <c r="A33" s="18" t="s">
        <v>38</v>
      </c>
      <c r="B33" s="55">
        <v>696</v>
      </c>
      <c r="C33" s="60">
        <v>270</v>
      </c>
      <c r="D33" s="65">
        <f t="shared" si="1"/>
        <v>157.7777777777778</v>
      </c>
      <c r="E33" s="67">
        <f t="shared" si="43"/>
        <v>4.1990950226244346</v>
      </c>
      <c r="F33" s="49">
        <v>4379</v>
      </c>
      <c r="G33" s="60">
        <v>1633</v>
      </c>
      <c r="H33" s="65">
        <f t="shared" si="39"/>
        <v>168.156766687079</v>
      </c>
      <c r="I33" s="77">
        <f t="shared" si="44"/>
        <v>1.9694618723155457</v>
      </c>
      <c r="J33" s="49">
        <v>4284</v>
      </c>
      <c r="K33" s="60">
        <v>1334</v>
      </c>
      <c r="L33" s="65">
        <f t="shared" si="40"/>
        <v>221.13943028485758</v>
      </c>
      <c r="M33" s="91">
        <f t="shared" si="32"/>
        <v>1.9682615527396692</v>
      </c>
      <c r="N33" s="49">
        <v>35</v>
      </c>
      <c r="O33" s="65">
        <f t="shared" si="11"/>
        <v>0.1201345506967804</v>
      </c>
      <c r="P33" s="103">
        <v>2376501</v>
      </c>
      <c r="Q33" s="60">
        <v>395676</v>
      </c>
      <c r="R33" s="65">
        <f t="shared" si="34"/>
        <v>500.61792982136899</v>
      </c>
      <c r="S33" s="82">
        <f t="shared" si="35"/>
        <v>0.25906853038675765</v>
      </c>
      <c r="T33" s="49">
        <v>1730687</v>
      </c>
      <c r="U33" s="60">
        <v>258413</v>
      </c>
      <c r="V33" s="65">
        <f t="shared" si="37"/>
        <v>569.73681664622143</v>
      </c>
      <c r="W33" s="91">
        <f t="shared" si="41"/>
        <v>0.22855551142414127</v>
      </c>
      <c r="X33" s="49">
        <v>387670</v>
      </c>
      <c r="Y33" s="60">
        <v>65209</v>
      </c>
      <c r="Z33" s="93">
        <f t="shared" si="7"/>
        <v>494.50382615896575</v>
      </c>
      <c r="AA33" s="65">
        <f t="shared" si="42"/>
        <v>0.77100040877917819</v>
      </c>
      <c r="AB33" s="49">
        <v>1343017</v>
      </c>
      <c r="AC33" s="22" t="s">
        <v>27</v>
      </c>
      <c r="AD33" s="6" t="s">
        <v>27</v>
      </c>
      <c r="AE33" s="9">
        <v>1196217</v>
      </c>
      <c r="AF33" s="9">
        <v>789810</v>
      </c>
      <c r="AG33" s="9">
        <v>57531</v>
      </c>
      <c r="AH33" s="25">
        <v>0</v>
      </c>
      <c r="AI33" s="49">
        <v>0</v>
      </c>
      <c r="AJ33" s="60">
        <v>0</v>
      </c>
      <c r="AK33" s="95"/>
    </row>
  </sheetData>
  <mergeCells count="43">
    <mergeCell ref="AF4:AF8"/>
    <mergeCell ref="AG4:AG8"/>
    <mergeCell ref="AH4:AH8"/>
    <mergeCell ref="A4:A8"/>
    <mergeCell ref="M7:M8"/>
    <mergeCell ref="N7:N8"/>
    <mergeCell ref="O7:O8"/>
    <mergeCell ref="L7:L8"/>
    <mergeCell ref="F7:F8"/>
    <mergeCell ref="H7:H8"/>
    <mergeCell ref="I7:I8"/>
    <mergeCell ref="AK7:AK8"/>
    <mergeCell ref="T4:AB6"/>
    <mergeCell ref="T7:T8"/>
    <mergeCell ref="U7:U8"/>
    <mergeCell ref="V7:V8"/>
    <mergeCell ref="W7:W8"/>
    <mergeCell ref="X7:X8"/>
    <mergeCell ref="Y7:Y8"/>
    <mergeCell ref="Z7:Z8"/>
    <mergeCell ref="AA7:AA8"/>
    <mergeCell ref="AI4:AK6"/>
    <mergeCell ref="AI7:AI8"/>
    <mergeCell ref="AJ7:AJ8"/>
    <mergeCell ref="AC4:AC8"/>
    <mergeCell ref="AD4:AD8"/>
    <mergeCell ref="AE4:AE8"/>
    <mergeCell ref="B2:M2"/>
    <mergeCell ref="AB7:AB8"/>
    <mergeCell ref="B4:E6"/>
    <mergeCell ref="B7:B8"/>
    <mergeCell ref="C7:C8"/>
    <mergeCell ref="D7:D8"/>
    <mergeCell ref="E7:E8"/>
    <mergeCell ref="G7:G8"/>
    <mergeCell ref="J7:J8"/>
    <mergeCell ref="K7:K8"/>
    <mergeCell ref="P7:P8"/>
    <mergeCell ref="Q7:Q8"/>
    <mergeCell ref="R7:R8"/>
    <mergeCell ref="S7:S8"/>
    <mergeCell ref="P4:S6"/>
    <mergeCell ref="F4:O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horizontalDpi="0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A</vt:lpstr>
      <vt:lpstr>'TABLE 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2021-02-05T08:23:25Z</cp:lastPrinted>
  <dcterms:created xsi:type="dcterms:W3CDTF">2021-02-04T01:56:55Z</dcterms:created>
  <dcterms:modified xsi:type="dcterms:W3CDTF">2021-02-05T08:25:59Z</dcterms:modified>
</cp:coreProperties>
</file>